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<sst xmlns="http://schemas.openxmlformats.org/spreadsheetml/2006/main" count="148" uniqueCount="140">
  <si>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</si>
  <si>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</si>
  <si>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</si>
  <si>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</si>
  <si>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</si>
  <si>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</si>
  <si>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</si>
  <si>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</si>
  <si>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</si>
  <si>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</si>
  <si>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</si>
  <si>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</si>
  <si>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</si>
  <si>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</si>
  <si>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</si>
  <si>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</si>
  <si>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</si>
  <si>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</si>
  <si>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</si>
  <si>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</si>
  <si>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</si>
  <si>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</si>
  <si>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</si>
  <si>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</si>
  <si>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</si>
  <si>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</si>
  <si>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</si>
  <si>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</si>
  <si>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</si>
  <si>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</si>
  <si>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</si>
  <si>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</si>
  <si>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</si>
  <si>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</si>
  <si>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</si>
  <si>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</si>
  <si>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</si>
  <si>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</si>
  <si>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</si>
  <si>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</si>
  <si>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</si>
  <si>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</si>
  <si>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</si>
  <si>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</si>
  <si>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</si>
  <si>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</si>
  <si>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</si>
  <si>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</si>
  <si>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</si>
  <si>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</si>
  <si>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</si>
  <si>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</si>
  <si>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</si>
  <si>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</si>
  <si>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</si>
  <si>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</si>
  <si>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</si>
  <si>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</si>
  <si>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</si>
  <si>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</si>
  <si>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</si>
  <si>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</si>
  <si>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</si>
  <si>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</si>
  <si>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</si>
  <si>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</si>
  <si>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</si>
  <si>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</si>
  <si>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</si>
  <si>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</si>
  <si>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</si>
  <si>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</si>
  <si>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</si>
  <si>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</si>
  <si>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</si>
  <si>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</si>
  <si>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</si>
  <si>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</si>
  <si>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</si>
  <si>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</si>
  <si>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</si>
  <si>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</si>
  <si>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</si>
  <si>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</si>
  <si>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</si>
  <si>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</si>
  <si>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</si>
  <si>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</si>
  <si>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</si>
  <si>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</si>
  <si>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</si>
  <si>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</si>
  <si>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</si>
  <si>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</si>
  <si>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</si>
  <si>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</si>
  <si>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</si>
  <si>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</si>
  <si>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</si>
  <si>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</si>
  <si>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</si>
  <si>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</si>
  <si>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</si>
  <si>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</si>
  <si>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</si>
  <si>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</si>
  <si>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</si>
  <si>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</si>
  <si>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</si>
  <si>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</si>
  <si>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</si>
  <si>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</si>
  <si>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</si>
  <si>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</si>
  <si>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</si>
  <si>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</si>
  <si>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</si>
  <si>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</si>
  <si>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</si>
  <si>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</si>
  <si>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</si>
  <si>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</si>
  <si>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</si>
  <si>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</si>
  <si>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</si>
  <si>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</si>
  <si>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</si>
  <si>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</si>
  <si>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</si>
  <si>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</si>
  <si>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</si>
  <si>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</si>
  <si>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</si>
  <si>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</si>
  <si>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</si>
  <si>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св.100</t>
  </si>
  <si>
    <t>2 02 16549</t>
  </si>
  <si>
    <t>Дотации (гранты) бюджетам за достижение показателей деятельности органов местного самоуправления</t>
  </si>
  <si>
    <t>по доходам по состоянию на 01 ноября 2023 года.</t>
  </si>
  <si>
    <t>по расходам  по состоянию на 01 ноября 2023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</si>
</sst>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  <numFmt numFmtId="196" formatCode="0.000000"/>
    <numFmt numFmtId="197" formatCode="0.00000"/>
    <numFmt numFmtId="19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8">
      <selection activeCell="P17" sqref="P17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138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287799</v>
      </c>
      <c r="D8" s="124">
        <f>SUM(D9:D25)</f>
        <v>240014.00000000003</v>
      </c>
      <c r="E8" s="124">
        <f>SUM(E9:E25)</f>
        <v>297917</v>
      </c>
      <c r="F8" s="125">
        <f>E8/D8*100</f>
        <v>124.12484271750812</v>
      </c>
      <c r="G8" s="125">
        <f>E8/C8*100</f>
        <v>103.51564807382931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C9/12*10</f>
        <v>151337.5</v>
      </c>
      <c r="E9" s="129">
        <v>165898</v>
      </c>
      <c r="F9" s="130">
        <f>E9/D9*100</f>
        <v>109.62121086974477</v>
      </c>
      <c r="G9" s="130">
        <f>E9/C9*100</f>
        <v>91.35100905812065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C10/12*10</f>
        <v>8528.333333333334</v>
      </c>
      <c r="E10" s="5">
        <v>9768</v>
      </c>
      <c r="F10" s="2">
        <f>E10/D10*100</f>
        <v>114.5358608559703</v>
      </c>
      <c r="G10" s="2">
        <f>E10/C10*100</f>
        <v>95.44655071330858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C11/12*10</f>
        <v>8017.5</v>
      </c>
      <c r="E11" s="5">
        <v>13691</v>
      </c>
      <c r="F11" s="2">
        <f>E11/D11*100</f>
        <v>170.76395385095105</v>
      </c>
      <c r="G11" s="2">
        <f>E11/C11*100</f>
        <v>142.30329487579255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>
        <v>1</v>
      </c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C14/12*10</f>
        <v>670</v>
      </c>
      <c r="E14" s="139">
        <v>565</v>
      </c>
      <c r="F14" s="2">
        <f>E14/D14*100</f>
        <v>84.32835820895522</v>
      </c>
      <c r="G14" s="2">
        <f>E14/C14*100</f>
        <v>70.27363184079603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C15/12*10</f>
        <v>1572.5</v>
      </c>
      <c r="E15" s="139">
        <v>805</v>
      </c>
      <c r="F15" s="2">
        <f>E15/D15*100</f>
        <v>51.19236883942766</v>
      </c>
      <c r="G15" s="2">
        <f>E15/C15*100</f>
        <v>42.66030736618972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C16/12*10</f>
        <v>4558.333333333333</v>
      </c>
      <c r="E16" s="139">
        <v>5532</v>
      </c>
      <c r="F16" s="2">
        <f>E16/D16*100</f>
        <v>121.36014625228519</v>
      </c>
      <c r="G16" s="2">
        <f>E16/C16*100</f>
        <v>101.13345521023767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C17/12*10</f>
        <v>0.8333333333333333</v>
      </c>
      <c r="E17" s="139">
        <v>89</v>
      </c>
      <c r="F17" s="2" t="s">
        <v>135</v>
      </c>
      <c r="G17" s="2" t="s">
        <v>135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C19/12*10</f>
        <v>9045</v>
      </c>
      <c r="E19" s="139">
        <v>12143</v>
      </c>
      <c r="F19" s="2">
        <f>E19/D19*100</f>
        <v>134.25096738529575</v>
      </c>
      <c r="G19" s="2">
        <f>E19/C19*100</f>
        <v>111.87580615441313</v>
      </c>
    </row>
    <row r="20" spans="1:7" ht="15" customHeight="1">
      <c r="A20" s="143" t="s">
        <v>20</v>
      </c>
      <c r="B20" s="144" t="s">
        <v>21</v>
      </c>
      <c r="C20" s="133"/>
      <c r="D20" s="5"/>
      <c r="E20" s="139">
        <v>38</v>
      </c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C21/12*10</f>
        <v>102.5</v>
      </c>
      <c r="E21" s="139">
        <v>1156</v>
      </c>
      <c r="F21" s="2" t="s">
        <v>135</v>
      </c>
      <c r="G21" s="2" t="s">
        <v>135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C22/12*10</f>
        <v>54677.5</v>
      </c>
      <c r="E22" s="139">
        <v>86321</v>
      </c>
      <c r="F22" s="2">
        <f>E22/D22*100</f>
        <v>157.8729824882264</v>
      </c>
      <c r="G22" s="2">
        <f>E22/C22*100</f>
        <v>131.56081874018867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C24/12*10</f>
        <v>415</v>
      </c>
      <c r="E24" s="139">
        <v>807</v>
      </c>
      <c r="F24" s="2">
        <f>E24/D24*100</f>
        <v>194.4578313253012</v>
      </c>
      <c r="G24" s="2">
        <f>E24/C24*100</f>
        <v>162.04819277108433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>
        <v>1089</v>
      </c>
      <c r="E25" s="148">
        <v>1088</v>
      </c>
      <c r="F25" s="179">
        <f>E25/D25*100</f>
        <v>99.90817263544535</v>
      </c>
      <c r="G25" s="179">
        <f>E25/C25*100</f>
        <v>99.90817263544535</v>
      </c>
    </row>
    <row r="26" spans="1:7" ht="15" customHeight="1" thickBot="1">
      <c r="A26" s="152" t="s">
        <v>32</v>
      </c>
      <c r="B26" s="153" t="s">
        <v>33</v>
      </c>
      <c r="C26" s="154">
        <f>C27+C37++C38+C39</f>
        <v>724214</v>
      </c>
      <c r="D26" s="154">
        <f>D27+D37+D38+D39</f>
        <v>564374</v>
      </c>
      <c r="E26" s="154">
        <f>E27+E37+E38+E39</f>
        <v>563563</v>
      </c>
      <c r="F26" s="155">
        <f>E26/D26*100</f>
        <v>99.85630096354545</v>
      </c>
      <c r="G26" s="155">
        <f aca="true" t="shared" si="0" ref="G26:G32">E26/C26*100</f>
        <v>77.81719215590972</v>
      </c>
    </row>
    <row r="27" spans="1:7" ht="28.5" customHeight="1" thickBot="1">
      <c r="A27" s="156" t="s">
        <v>34</v>
      </c>
      <c r="B27" s="157" t="s">
        <v>35</v>
      </c>
      <c r="C27" s="154">
        <f>SUM(C28,C32,C35,C36)</f>
        <v>727283</v>
      </c>
      <c r="D27" s="154">
        <f>SUM(D28,D32,D35,D36)</f>
        <v>567443</v>
      </c>
      <c r="E27" s="154">
        <f>SUM(E28,E32,E35,E36)</f>
        <v>567700</v>
      </c>
      <c r="F27" s="155">
        <f>E27/D27*100</f>
        <v>100.04529089265353</v>
      </c>
      <c r="G27" s="155">
        <f t="shared" si="0"/>
        <v>78.05764743572998</v>
      </c>
    </row>
    <row r="28" spans="1:7" ht="25.5">
      <c r="A28" s="158" t="s">
        <v>125</v>
      </c>
      <c r="B28" s="159" t="s">
        <v>124</v>
      </c>
      <c r="C28" s="61">
        <f>C29+C30+C31</f>
        <v>133738</v>
      </c>
      <c r="D28" s="160">
        <f>D29+D30+D31</f>
        <v>115036</v>
      </c>
      <c r="E28" s="160">
        <f>E29+E30+E31</f>
        <v>115293</v>
      </c>
      <c r="F28" s="2">
        <f aca="true" t="shared" si="1" ref="F28:F36">E28/D28*100</f>
        <v>100.22340832435064</v>
      </c>
      <c r="G28" s="2">
        <f t="shared" si="0"/>
        <v>86.2081083910332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66174</v>
      </c>
      <c r="E29" s="163">
        <v>66174</v>
      </c>
      <c r="F29" s="2">
        <f t="shared" si="1"/>
        <v>100</v>
      </c>
      <c r="G29" s="2">
        <f t="shared" si="0"/>
        <v>84.75913568070908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48862</v>
      </c>
      <c r="E30" s="163">
        <v>48862</v>
      </c>
      <c r="F30" s="2">
        <f t="shared" si="1"/>
        <v>100</v>
      </c>
      <c r="G30" s="2">
        <f t="shared" si="0"/>
        <v>87.77867600826372</v>
      </c>
    </row>
    <row r="31" spans="1:7" ht="38.25">
      <c r="A31" s="161" t="s">
        <v>136</v>
      </c>
      <c r="B31" s="164" t="s">
        <v>137</v>
      </c>
      <c r="C31" s="61">
        <v>0</v>
      </c>
      <c r="D31" s="160">
        <v>0</v>
      </c>
      <c r="E31" s="163">
        <v>257</v>
      </c>
      <c r="F31" s="2"/>
      <c r="G31" s="2"/>
    </row>
    <row r="32" spans="1:7" ht="29.25" customHeight="1">
      <c r="A32" s="143" t="s">
        <v>120</v>
      </c>
      <c r="B32" s="145" t="s">
        <v>121</v>
      </c>
      <c r="C32" s="140">
        <v>284961</v>
      </c>
      <c r="D32" s="140">
        <v>177243</v>
      </c>
      <c r="E32" s="139">
        <v>177243</v>
      </c>
      <c r="F32" s="2">
        <f t="shared" si="1"/>
        <v>100</v>
      </c>
      <c r="G32" s="2">
        <f t="shared" si="0"/>
        <v>62.199037763062314</v>
      </c>
    </row>
    <row r="33" spans="1:7" ht="51" hidden="1">
      <c r="A33" s="143" t="s">
        <v>90</v>
      </c>
      <c r="B33" s="165" t="s">
        <v>91</v>
      </c>
      <c r="C33" s="140"/>
      <c r="D33" s="140"/>
      <c r="E33" s="139"/>
      <c r="F33" s="2" t="e">
        <f t="shared" si="1"/>
        <v>#DIV/0!</v>
      </c>
      <c r="G33" s="2"/>
    </row>
    <row r="34" spans="1:7" ht="12.75" customHeight="1" hidden="1">
      <c r="A34" s="135"/>
      <c r="B34" s="166"/>
      <c r="C34" s="140"/>
      <c r="D34" s="140"/>
      <c r="E34" s="139"/>
      <c r="F34" s="2" t="e">
        <f t="shared" si="1"/>
        <v>#DIV/0!</v>
      </c>
      <c r="G34" s="2" t="e">
        <f>E34/C34*100</f>
        <v>#DIV/0!</v>
      </c>
    </row>
    <row r="35" spans="1:7" ht="31.5" customHeight="1">
      <c r="A35" s="167" t="s">
        <v>123</v>
      </c>
      <c r="B35" s="145" t="s">
        <v>122</v>
      </c>
      <c r="C35" s="140">
        <v>191116</v>
      </c>
      <c r="D35" s="140">
        <v>163932</v>
      </c>
      <c r="E35" s="139">
        <v>163932</v>
      </c>
      <c r="F35" s="2">
        <f t="shared" si="1"/>
        <v>100</v>
      </c>
      <c r="G35" s="2">
        <f>E35/C35*100</f>
        <v>85.77617781870697</v>
      </c>
    </row>
    <row r="36" spans="1:7" ht="15" customHeight="1">
      <c r="A36" s="168" t="s">
        <v>126</v>
      </c>
      <c r="B36" s="169" t="s">
        <v>36</v>
      </c>
      <c r="C36" s="140">
        <v>117468</v>
      </c>
      <c r="D36" s="140">
        <v>111232</v>
      </c>
      <c r="E36" s="139">
        <v>111232</v>
      </c>
      <c r="F36" s="2">
        <f t="shared" si="1"/>
        <v>100</v>
      </c>
      <c r="G36" s="2">
        <f>E36/C36*100</f>
        <v>94.69132018932815</v>
      </c>
    </row>
    <row r="37" spans="1:7" ht="24.75" customHeight="1">
      <c r="A37" s="143" t="s">
        <v>37</v>
      </c>
      <c r="B37" s="145" t="s">
        <v>92</v>
      </c>
      <c r="C37" s="140"/>
      <c r="D37" s="151"/>
      <c r="E37" s="148"/>
      <c r="F37" s="140"/>
      <c r="G37" s="140"/>
    </row>
    <row r="38" spans="1:7" ht="51">
      <c r="A38" s="170" t="s">
        <v>129</v>
      </c>
      <c r="B38" s="6" t="s">
        <v>130</v>
      </c>
      <c r="C38" s="151"/>
      <c r="D38" s="140"/>
      <c r="E38" s="140"/>
      <c r="F38" s="148"/>
      <c r="G38" s="151"/>
    </row>
    <row r="39" spans="1:7" ht="54" customHeight="1" thickBot="1">
      <c r="A39" s="170" t="s">
        <v>127</v>
      </c>
      <c r="B39" s="6" t="s">
        <v>93</v>
      </c>
      <c r="C39" s="151">
        <v>-3069</v>
      </c>
      <c r="D39" s="127">
        <f>-3069</f>
        <v>-3069</v>
      </c>
      <c r="E39" s="171">
        <v>-4137</v>
      </c>
      <c r="F39" s="178">
        <f>E39/D39*100</f>
        <v>134.79960899315736</v>
      </c>
      <c r="G39" s="179">
        <f>E39/C39*100</f>
        <v>134.79960899315736</v>
      </c>
    </row>
    <row r="40" spans="1:7" ht="27" customHeight="1" thickBot="1">
      <c r="A40" s="172" t="s">
        <v>38</v>
      </c>
      <c r="B40" s="173" t="s">
        <v>39</v>
      </c>
      <c r="C40" s="154"/>
      <c r="D40" s="154"/>
      <c r="E40" s="174"/>
      <c r="F40" s="154"/>
      <c r="G40" s="154"/>
    </row>
    <row r="41" spans="1:7" ht="18" customHeight="1" thickBot="1">
      <c r="A41" s="183" t="s">
        <v>40</v>
      </c>
      <c r="B41" s="184"/>
      <c r="C41" s="154">
        <f>C8+C26</f>
        <v>1012013</v>
      </c>
      <c r="D41" s="154">
        <f>D8+D26</f>
        <v>804388</v>
      </c>
      <c r="E41" s="154">
        <f>E8+E26</f>
        <v>861480</v>
      </c>
      <c r="F41" s="175">
        <f>E41/D41*100</f>
        <v>107.09756982948528</v>
      </c>
      <c r="G41" s="175">
        <f>E41/C41*100</f>
        <v>85.12538870548106</v>
      </c>
    </row>
    <row r="42" ht="10.5" customHeight="1">
      <c r="A42" s="176"/>
    </row>
    <row r="43" ht="12.75" hidden="1"/>
    <row r="44" spans="1:2" ht="14.25">
      <c r="A44" s="191" t="s">
        <v>114</v>
      </c>
      <c r="B44" s="191"/>
    </row>
    <row r="45" spans="1:2" ht="14.25">
      <c r="A45" s="119" t="s">
        <v>113</v>
      </c>
      <c r="B45" s="119"/>
    </row>
    <row r="47" ht="12.75">
      <c r="A47" s="62" t="s">
        <v>115</v>
      </c>
    </row>
    <row r="48" ht="12.75">
      <c r="A48" s="62" t="s">
        <v>131</v>
      </c>
    </row>
  </sheetData>
  <sheetProtection/>
  <mergeCells count="12">
    <mergeCell ref="A44:B44"/>
    <mergeCell ref="A2:G2"/>
    <mergeCell ref="A3:G3"/>
    <mergeCell ref="E4:G4"/>
    <mergeCell ref="E5:E7"/>
    <mergeCell ref="F5:F7"/>
    <mergeCell ref="G5:G7"/>
    <mergeCell ref="A41:B41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139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81557</v>
      </c>
      <c r="D5" s="7">
        <f>SUM(D6:D13)</f>
        <v>0</v>
      </c>
      <c r="E5" s="7">
        <f>SUM(E6:E13)</f>
        <v>72807</v>
      </c>
      <c r="F5" s="8"/>
      <c r="G5" s="9">
        <f>E5/C5*100</f>
        <v>89.27130718393272</v>
      </c>
    </row>
    <row r="6" spans="1:7" s="73" customFormat="1" ht="12.75" customHeight="1">
      <c r="A6" s="71">
        <v>102</v>
      </c>
      <c r="B6" s="72" t="s">
        <v>80</v>
      </c>
      <c r="C6" s="10">
        <v>3010</v>
      </c>
      <c r="D6" s="11"/>
      <c r="E6" s="10">
        <v>2976</v>
      </c>
      <c r="F6" s="11"/>
      <c r="G6" s="12">
        <f>E6/C6*100</f>
        <v>98.87043189368771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658</v>
      </c>
      <c r="F7" s="14"/>
      <c r="G7" s="15">
        <f>E7/C7*100</f>
        <v>85.67708333333334</v>
      </c>
    </row>
    <row r="8" spans="1:7" ht="24" customHeight="1">
      <c r="A8" s="74">
        <v>104</v>
      </c>
      <c r="B8" s="75" t="s">
        <v>81</v>
      </c>
      <c r="C8" s="13">
        <v>22389</v>
      </c>
      <c r="D8" s="14"/>
      <c r="E8" s="13">
        <v>18457</v>
      </c>
      <c r="F8" s="14"/>
      <c r="G8" s="15">
        <f aca="true" t="shared" si="0" ref="G8:G14">E8/C8*100</f>
        <v>82.43780427888694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>
        <f t="shared" si="0"/>
        <v>100</v>
      </c>
    </row>
    <row r="10" spans="1:7" ht="24.75" customHeight="1">
      <c r="A10" s="3">
        <v>106</v>
      </c>
      <c r="B10" s="4" t="s">
        <v>109</v>
      </c>
      <c r="C10" s="16">
        <v>7570</v>
      </c>
      <c r="D10" s="17"/>
      <c r="E10" s="16">
        <v>6580</v>
      </c>
      <c r="F10" s="17"/>
      <c r="G10" s="15">
        <f t="shared" si="0"/>
        <v>86.9220607661823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>
        <f t="shared" si="0"/>
        <v>0</v>
      </c>
    </row>
    <row r="13" spans="1:7" ht="12.75" customHeight="1" thickBot="1">
      <c r="A13" s="76">
        <v>113</v>
      </c>
      <c r="B13" s="77" t="s">
        <v>50</v>
      </c>
      <c r="C13" s="18">
        <v>47744</v>
      </c>
      <c r="D13" s="19"/>
      <c r="E13" s="18">
        <v>44135</v>
      </c>
      <c r="F13" s="19"/>
      <c r="G13" s="20">
        <f t="shared" si="0"/>
        <v>92.44093498659517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559</v>
      </c>
      <c r="F14" s="8"/>
      <c r="G14" s="9">
        <f t="shared" si="0"/>
        <v>83.06092124814265</v>
      </c>
    </row>
    <row r="15" spans="1:7" ht="14.25" customHeight="1" thickBot="1">
      <c r="A15" s="80">
        <v>300</v>
      </c>
      <c r="B15" s="81" t="s">
        <v>134</v>
      </c>
      <c r="C15" s="1">
        <f>SUM(C16:C18)</f>
        <v>8261</v>
      </c>
      <c r="D15" s="1">
        <f>SUM(D16:D18)</f>
        <v>0</v>
      </c>
      <c r="E15" s="1">
        <f>SUM(E16:E18)</f>
        <v>6679</v>
      </c>
      <c r="F15" s="21"/>
      <c r="G15" s="9">
        <f>E15/C15*100</f>
        <v>80.84977605616753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>
        <f>E16/C16</f>
        <v>0</v>
      </c>
    </row>
    <row r="17" spans="1:7" ht="13.5" customHeight="1">
      <c r="A17" s="83">
        <v>310</v>
      </c>
      <c r="B17" s="75" t="s">
        <v>51</v>
      </c>
      <c r="C17" s="13">
        <v>7897</v>
      </c>
      <c r="D17" s="14"/>
      <c r="E17" s="13">
        <v>6538</v>
      </c>
      <c r="F17" s="14"/>
      <c r="G17" s="15">
        <f aca="true" t="shared" si="1" ref="G17:G31">E17/C17*100</f>
        <v>82.79093326579714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141</v>
      </c>
      <c r="F18" s="25"/>
      <c r="G18" s="15">
        <f t="shared" si="1"/>
        <v>44.904458598726116</v>
      </c>
    </row>
    <row r="19" spans="1:7" ht="12.75" customHeight="1" thickBot="1">
      <c r="A19" s="80">
        <v>400</v>
      </c>
      <c r="B19" s="86" t="s">
        <v>52</v>
      </c>
      <c r="C19" s="1">
        <f>SUM(C20:C26)</f>
        <v>175435</v>
      </c>
      <c r="D19" s="1">
        <f>SUM(D20:D26)</f>
        <v>0</v>
      </c>
      <c r="E19" s="1">
        <f>SUM(E20:E26)</f>
        <v>152494</v>
      </c>
      <c r="F19" s="21"/>
      <c r="G19" s="9">
        <f>E19/C19*100</f>
        <v>86.92336192891955</v>
      </c>
    </row>
    <row r="20" spans="1:7" ht="12" customHeight="1">
      <c r="A20" s="87">
        <v>405</v>
      </c>
      <c r="B20" s="88" t="s">
        <v>53</v>
      </c>
      <c r="C20" s="26">
        <v>304</v>
      </c>
      <c r="D20" s="27"/>
      <c r="E20" s="26">
        <v>214</v>
      </c>
      <c r="F20" s="27"/>
      <c r="G20" s="15">
        <f t="shared" si="1"/>
        <v>70.39473684210526</v>
      </c>
    </row>
    <row r="21" spans="1:7" ht="12" customHeight="1">
      <c r="A21" s="89">
        <v>406</v>
      </c>
      <c r="B21" s="90" t="s">
        <v>54</v>
      </c>
      <c r="C21" s="22">
        <v>3211</v>
      </c>
      <c r="D21" s="23"/>
      <c r="E21" s="22">
        <v>2274</v>
      </c>
      <c r="F21" s="23"/>
      <c r="G21" s="15">
        <f t="shared" si="1"/>
        <v>70.81905948302709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1122</v>
      </c>
      <c r="F23" s="25"/>
      <c r="G23" s="15">
        <f t="shared" si="1"/>
        <v>54.91923641703378</v>
      </c>
    </row>
    <row r="24" spans="1:7" ht="12" customHeight="1">
      <c r="A24" s="94">
        <v>409</v>
      </c>
      <c r="B24" s="95" t="s">
        <v>96</v>
      </c>
      <c r="C24" s="13">
        <v>168027</v>
      </c>
      <c r="D24" s="28"/>
      <c r="E24" s="29">
        <v>148208</v>
      </c>
      <c r="F24" s="30"/>
      <c r="G24" s="15">
        <f t="shared" si="1"/>
        <v>88.20487183607396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1850</v>
      </c>
      <c r="D26" s="25"/>
      <c r="E26" s="24">
        <v>676</v>
      </c>
      <c r="F26" s="25"/>
      <c r="G26" s="15">
        <f t="shared" si="1"/>
        <v>36.54054054054054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104747</v>
      </c>
      <c r="D27" s="31">
        <f>SUM(D28:D31)</f>
        <v>0</v>
      </c>
      <c r="E27" s="31">
        <f>SUM(E28:E31)</f>
        <v>81268</v>
      </c>
      <c r="F27" s="32"/>
      <c r="G27" s="9">
        <f>E27/C27*100</f>
        <v>77.58503823498525</v>
      </c>
    </row>
    <row r="28" spans="1:7" ht="12" customHeight="1">
      <c r="A28" s="100">
        <v>501</v>
      </c>
      <c r="B28" s="38" t="s">
        <v>59</v>
      </c>
      <c r="C28" s="13">
        <v>1088</v>
      </c>
      <c r="D28" s="14"/>
      <c r="E28" s="13">
        <v>999</v>
      </c>
      <c r="F28" s="14"/>
      <c r="G28" s="15">
        <f t="shared" si="1"/>
        <v>91.81985294117648</v>
      </c>
    </row>
    <row r="29" spans="1:7" ht="12" customHeight="1">
      <c r="A29" s="100">
        <v>502</v>
      </c>
      <c r="B29" s="38" t="s">
        <v>60</v>
      </c>
      <c r="C29" s="13">
        <v>39511</v>
      </c>
      <c r="D29" s="14"/>
      <c r="E29" s="13">
        <v>30390</v>
      </c>
      <c r="F29" s="14"/>
      <c r="G29" s="15">
        <f t="shared" si="1"/>
        <v>76.91528941307485</v>
      </c>
    </row>
    <row r="30" spans="1:7" ht="12" customHeight="1">
      <c r="A30" s="101">
        <v>503</v>
      </c>
      <c r="B30" s="40" t="s">
        <v>61</v>
      </c>
      <c r="C30" s="16">
        <v>55722</v>
      </c>
      <c r="D30" s="17"/>
      <c r="E30" s="16">
        <v>42786</v>
      </c>
      <c r="F30" s="17"/>
      <c r="G30" s="15">
        <f t="shared" si="1"/>
        <v>76.7847528803704</v>
      </c>
    </row>
    <row r="31" spans="1:7" ht="12" customHeight="1" thickBot="1">
      <c r="A31" s="101">
        <v>505</v>
      </c>
      <c r="B31" s="40" t="s">
        <v>62</v>
      </c>
      <c r="C31" s="16">
        <v>8426</v>
      </c>
      <c r="D31" s="17"/>
      <c r="E31" s="16">
        <v>7093</v>
      </c>
      <c r="F31" s="17"/>
      <c r="G31" s="15">
        <f t="shared" si="1"/>
        <v>84.17991929741278</v>
      </c>
    </row>
    <row r="32" spans="1:7" s="99" customFormat="1" ht="12" customHeight="1" thickBot="1">
      <c r="A32" s="97">
        <v>600</v>
      </c>
      <c r="B32" s="98" t="s">
        <v>63</v>
      </c>
      <c r="C32" s="31">
        <v>106671</v>
      </c>
      <c r="D32" s="32"/>
      <c r="E32" s="31">
        <v>3769</v>
      </c>
      <c r="F32" s="32"/>
      <c r="G32" s="9">
        <f>E32/C32*100</f>
        <v>3.5332939599328776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354267</v>
      </c>
      <c r="D33" s="33">
        <f>SUM(D34:D38)</f>
        <v>0</v>
      </c>
      <c r="E33" s="33">
        <f>SUM(E34:E38)</f>
        <v>287475</v>
      </c>
      <c r="F33" s="34"/>
      <c r="G33" s="9">
        <f>E33/C33*100</f>
        <v>81.14642346027149</v>
      </c>
    </row>
    <row r="34" spans="1:7" s="99" customFormat="1" ht="12" customHeight="1">
      <c r="A34" s="102">
        <v>701</v>
      </c>
      <c r="B34" s="36" t="s">
        <v>65</v>
      </c>
      <c r="C34" s="35">
        <v>127402</v>
      </c>
      <c r="D34" s="36"/>
      <c r="E34" s="35">
        <v>110168</v>
      </c>
      <c r="F34" s="36"/>
      <c r="G34" s="15">
        <f aca="true" t="shared" si="2" ref="G34:G46">E34/C34*100</f>
        <v>86.47273983139982</v>
      </c>
    </row>
    <row r="35" spans="1:7" s="99" customFormat="1" ht="12" customHeight="1">
      <c r="A35" s="100">
        <v>702</v>
      </c>
      <c r="B35" s="38" t="s">
        <v>66</v>
      </c>
      <c r="C35" s="37">
        <v>133383</v>
      </c>
      <c r="D35" s="38"/>
      <c r="E35" s="37">
        <v>102565</v>
      </c>
      <c r="F35" s="38"/>
      <c r="G35" s="15">
        <f t="shared" si="2"/>
        <v>76.89510657280164</v>
      </c>
    </row>
    <row r="36" spans="1:7" s="99" customFormat="1" ht="12" customHeight="1">
      <c r="A36" s="100">
        <v>703</v>
      </c>
      <c r="B36" s="38" t="s">
        <v>128</v>
      </c>
      <c r="C36" s="37">
        <v>52628</v>
      </c>
      <c r="D36" s="38"/>
      <c r="E36" s="37">
        <v>44637</v>
      </c>
      <c r="F36" s="38"/>
      <c r="G36" s="15">
        <f t="shared" si="2"/>
        <v>84.8160674925895</v>
      </c>
    </row>
    <row r="37" spans="1:7" s="99" customFormat="1" ht="12" customHeight="1">
      <c r="A37" s="100">
        <v>707</v>
      </c>
      <c r="B37" s="42" t="s">
        <v>67</v>
      </c>
      <c r="C37" s="37">
        <v>13981</v>
      </c>
      <c r="D37" s="38"/>
      <c r="E37" s="37">
        <v>6555</v>
      </c>
      <c r="F37" s="38"/>
      <c r="G37" s="15">
        <f t="shared" si="2"/>
        <v>46.88505829339819</v>
      </c>
    </row>
    <row r="38" spans="1:7" s="99" customFormat="1" ht="12" customHeight="1" thickBot="1">
      <c r="A38" s="101">
        <v>709</v>
      </c>
      <c r="B38" s="103" t="s">
        <v>68</v>
      </c>
      <c r="C38" s="39">
        <v>26873</v>
      </c>
      <c r="D38" s="40"/>
      <c r="E38" s="39">
        <v>23550</v>
      </c>
      <c r="F38" s="40"/>
      <c r="G38" s="15">
        <f t="shared" si="2"/>
        <v>87.63442860864065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197738</v>
      </c>
      <c r="D39" s="31">
        <f>SUM(D40:D41)</f>
        <v>0</v>
      </c>
      <c r="E39" s="31">
        <f>SUM(E40:E41)</f>
        <v>188805</v>
      </c>
      <c r="F39" s="32"/>
      <c r="G39" s="9">
        <f>E39/C39*100</f>
        <v>95.48240601199566</v>
      </c>
    </row>
    <row r="40" spans="1:7" s="99" customFormat="1" ht="12" customHeight="1">
      <c r="A40" s="102">
        <v>801</v>
      </c>
      <c r="B40" s="36" t="s">
        <v>70</v>
      </c>
      <c r="C40" s="35">
        <v>191546</v>
      </c>
      <c r="D40" s="36"/>
      <c r="E40" s="35">
        <v>183650</v>
      </c>
      <c r="F40" s="36"/>
      <c r="G40" s="15">
        <f t="shared" si="2"/>
        <v>95.87775260250801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5155</v>
      </c>
      <c r="F41" s="40"/>
      <c r="G41" s="15">
        <f t="shared" si="2"/>
        <v>83.25258397932816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39757</v>
      </c>
      <c r="D42" s="31">
        <f>SUM(D43:D46)</f>
        <v>0</v>
      </c>
      <c r="E42" s="31">
        <f>SUM(E43:E46)</f>
        <v>29918</v>
      </c>
      <c r="F42" s="32"/>
      <c r="G42" s="9">
        <f>E42/C42*100</f>
        <v>75.25215685288126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33297</v>
      </c>
      <c r="D44" s="42"/>
      <c r="E44" s="41">
        <v>23741</v>
      </c>
      <c r="F44" s="42"/>
      <c r="G44" s="15">
        <f t="shared" si="2"/>
        <v>71.30071778238279</v>
      </c>
    </row>
    <row r="45" spans="1:7" s="107" customFormat="1" ht="12" customHeight="1">
      <c r="A45" s="112">
        <v>1004</v>
      </c>
      <c r="B45" s="103" t="s">
        <v>133</v>
      </c>
      <c r="C45" s="177">
        <v>3971</v>
      </c>
      <c r="D45" s="103"/>
      <c r="E45" s="177">
        <v>3968</v>
      </c>
      <c r="F45" s="103"/>
      <c r="G45" s="15">
        <f t="shared" si="2"/>
        <v>99.92445227902292</v>
      </c>
    </row>
    <row r="46" spans="1:7" s="99" customFormat="1" ht="12" customHeight="1" thickBot="1">
      <c r="A46" s="108">
        <v>1006</v>
      </c>
      <c r="B46" s="109" t="s">
        <v>75</v>
      </c>
      <c r="C46" s="43">
        <v>2489</v>
      </c>
      <c r="D46" s="44"/>
      <c r="E46" s="43">
        <v>2209</v>
      </c>
      <c r="F46" s="44"/>
      <c r="G46" s="15">
        <f t="shared" si="2"/>
        <v>88.75050220972278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23598</v>
      </c>
      <c r="D51" s="1">
        <f>SUM(D52:D54)</f>
        <v>0</v>
      </c>
      <c r="E51" s="1">
        <f>SUM(E52:E54)</f>
        <v>19862</v>
      </c>
      <c r="F51" s="47"/>
      <c r="G51" s="9">
        <f>E51/C51*100</f>
        <v>84.16814984320705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23598</v>
      </c>
      <c r="D53" s="28"/>
      <c r="E53" s="29">
        <v>19862</v>
      </c>
      <c r="F53" s="30"/>
      <c r="G53" s="15">
        <f>E53/C53*100</f>
        <v>84.16814984320705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365</v>
      </c>
      <c r="F55" s="47"/>
      <c r="G55" s="9">
        <f>E55/C55*100</f>
        <v>100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1093069</v>
      </c>
      <c r="D57" s="1">
        <f>D5+D14+D15+D19+D27+D32+D33+D39+D42+D51+D56+D55-1</f>
        <v>-1</v>
      </c>
      <c r="E57" s="1">
        <f>E5+E14+E15+E19+E27+E32+E33+E39+E42+E51+E56+E55</f>
        <v>844001</v>
      </c>
      <c r="F57" s="47"/>
      <c r="G57" s="9">
        <f>E57/C57*100</f>
        <v>77.21388128288334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2023-11-08T03:38:11Z</dcterms:modified>
  <cp:category/>
  <cp:version/>
  <cp:contentType/>
  <cp:contentStatus/>
</cp:coreProperties>
</file>