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00" windowWidth="15126" windowHeight="8014" activeTab="0"/>
  </bookViews>
  <sheets>
    <sheet name="приложение 4" sheetId="1" r:id="rId1"/>
  </sheets>
  <definedNames>
    <definedName name="_xlnm.Print_Area" localSheetId="0">'приложение 4'!$A$1:$N$221</definedName>
  </definedNames>
  <calcPr fullCalcOnLoad="1"/>
</workbook>
</file>

<file path=xl/sharedStrings.xml><?xml version="1.0" encoding="utf-8"?>
<sst xmlns="http://schemas.openxmlformats.org/spreadsheetml/2006/main" count="269" uniqueCount="99">
  <si>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</si>
  <si>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</si>
  <si>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</si>
  <si>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</si>
  <si>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</si>
  <si>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N  строки </t>
  </si>
  <si>
    <t xml:space="preserve">Наименование мероприятия/источники расходов на финансирование </t>
  </si>
  <si>
    <t>Всего по направлению "Прочие нужды",  в том числе</t>
  </si>
  <si>
    <t xml:space="preserve">                 2. Прочие нужды          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</si>
  <si>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</si>
  <si>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</si>
  <si>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>"Формирование современной городской среды на территории Городского округа Верхняя Тура на 2018-2022 годы"</t>
  </si>
  <si>
    <t>Всего по программе, в том числе</t>
  </si>
  <si>
    <t>Комплексное благоустройство дворовой территории по ул.Лермонтова,14</t>
  </si>
  <si>
    <t>Комплексное благоустройство дворовой территории по ул.Лермонтова,16</t>
  </si>
  <si>
    <t>Комплексное благоустройство дворовой территории по ул.Грушина,98</t>
  </si>
  <si>
    <t>Комплексное благоустройство дворовой территории по ул.Лермонтова,12</t>
  </si>
  <si>
    <t>Комплексное благоустройство дворовой территории по ул.Машиностроителей,19б</t>
  </si>
  <si>
    <t>Комплексное благоустройство дворовой территории по ул.Машиностроителей,11</t>
  </si>
  <si>
    <t>Комплексное благоустройство дворовой территории по ул. Володарского,3</t>
  </si>
  <si>
    <t>Мероприятие 2: Комплексное благоустройство общественных территорий</t>
  </si>
  <si>
    <t>Комплексное благоустройство стадиона по ул.Ленина</t>
  </si>
  <si>
    <t xml:space="preserve">Комплексное благоустройство пешеходной зоны по ул. К.Маркса </t>
  </si>
  <si>
    <t>Комплексное благоустройство пешеходной зоны по ул. Машиностроителей (от ул.Володарского до ул.8 марта)</t>
  </si>
  <si>
    <t>Комплексное благоустройство пешеходной зоны по ул.Электрофикаторов (от ж/д вокзала ст.Верхняя до ул.Лесная,10)</t>
  </si>
  <si>
    <t xml:space="preserve">    Объемы бюджетных ассигнований, тыс.рублей   </t>
  </si>
  <si>
    <t>Сведения о ресурсном обеспечении мероприятий муниципальной программы</t>
  </si>
  <si>
    <t>Мероприятие 3:  Проведение проверки достоверности определения сметной стоимости объектов благоустройства</t>
  </si>
  <si>
    <t>Код бюджетной квалификации</t>
  </si>
  <si>
    <t>ГРБС</t>
  </si>
  <si>
    <t>Рз Пр</t>
  </si>
  <si>
    <t>ЦСР</t>
  </si>
  <si>
    <t>ВР</t>
  </si>
  <si>
    <t>Комплексное благоустройство общественной территории "Парк молодоженов по ул.Карла Либкнехта"</t>
  </si>
  <si>
    <t>Экспертиза сметной документации по объекту "Комплексное благоустройство дворовой территории по ул.Мира, 1А"</t>
  </si>
  <si>
    <t>Разработка проектно-сметной документации "Парк молодоженов по ул. Карла Либкнехта"</t>
  </si>
  <si>
    <t>Комплексное благоустройство дворовой территории многоквартирного жилого дома по адресу: ул.Мира,1а</t>
  </si>
  <si>
    <t>Комплексное благоустройство набережной Верхне-Туринского водохранилища Городского округа Верхняя Тура</t>
  </si>
  <si>
    <t>Разработка дизайн-проекта Набережной Верхне-Туринского водохранилища Городского округа Верхняя Тура</t>
  </si>
  <si>
    <t>Комплексное благоустройство дворовой территории многоквартирного дома по ул.8марта,12</t>
  </si>
  <si>
    <t>Комплексное благоустройство дворовой территории многоквартирного дома по ул. Машиностроителей, 9А</t>
  </si>
  <si>
    <t>Комплексное благоустройство дворовой территории по ул.Гробова 2В</t>
  </si>
  <si>
    <t>Комплексное благоустройство дворовой территории по ул. Совхозная,15</t>
  </si>
  <si>
    <t>Комплексное благоустройство дворовой территории многоквартирных домов: ул. Володарского,27,  ул. Володарского,29, ул. Гробова,2, ул.Гробова,4, ул. Чапаева,1, ул. Чапаева,2, ул. Чапаева,3</t>
  </si>
  <si>
    <t>Комплексное благоустройство дворовой территории многоквартирного дома по ул. Машиностроителей,8</t>
  </si>
  <si>
    <t>Комплексное благоустройство общественной территории 
«Парк здоровья по ул. Лермонтова»</t>
  </si>
  <si>
    <t>Комплексное благоустройство общественной территории
парка Победы-Мемориала Славы и прилегающих территорий</t>
  </si>
  <si>
    <t>Комплексное благоустройство общественной территории по ул.М.Горького, вблизи дома №66</t>
  </si>
  <si>
    <t>Комплексное благоустройство общественной территории по ул. Карла Маркса</t>
  </si>
  <si>
    <t>Комплексное благоустройство дворовых территорий 132-133 кварталов:                                                    1) дворовой территории многоквартирных домов по
 ул. Гробова, 18-26, 26а, ул.Строителей 11,13, ул.8 марта, 13, 15а
2) дворовой территории многоквартирных домов по ул. Гробова, 23-29, ул.Строителей, 5а, 9, ул. 8 марта,7а,11</t>
  </si>
  <si>
    <t>Комплексное благоустройство дворовой территории по ул.Иканина,88, ул. Машиностроителей, 5</t>
  </si>
  <si>
    <t>Комплексное благоустройство дворовой территории многоквартирных домов по ул.Машиностроителей, 21, 19а</t>
  </si>
  <si>
    <t>Комплексное благоустройство дворовой территории многоквартирного дома по ул.Машиностроителей, 23</t>
  </si>
  <si>
    <t>Мероприятие 4:  Реализация проектов муниципального образования - победителя Всероссийского конкурса лучших проектов создания комфортной городской среды</t>
  </si>
  <si>
    <t>19.1.</t>
  </si>
  <si>
    <t>19.2.</t>
  </si>
  <si>
    <t>19.3.</t>
  </si>
  <si>
    <t>19.4.</t>
  </si>
  <si>
    <t>19.5.</t>
  </si>
  <si>
    <t>19.6.</t>
  </si>
  <si>
    <t>31.1.</t>
  </si>
  <si>
    <t>31.2.</t>
  </si>
  <si>
    <t>31.3.</t>
  </si>
  <si>
    <t>31.4</t>
  </si>
  <si>
    <t>31.5.</t>
  </si>
  <si>
    <t>31.6.</t>
  </si>
  <si>
    <t>181.1.</t>
  </si>
  <si>
    <t>181.2.</t>
  </si>
  <si>
    <t>181.3.</t>
  </si>
  <si>
    <t>181.4.</t>
  </si>
  <si>
    <t>181.5.</t>
  </si>
  <si>
    <t>181.6.</t>
  </si>
  <si>
    <t>196.1.</t>
  </si>
  <si>
    <t>196.2.</t>
  </si>
  <si>
    <t>196.3.</t>
  </si>
  <si>
    <t>196.4.</t>
  </si>
  <si>
    <t>196.5.</t>
  </si>
  <si>
    <t>196.6.</t>
  </si>
  <si>
    <t>196.7.</t>
  </si>
  <si>
    <t>196.8.</t>
  </si>
  <si>
    <t>196.9.</t>
  </si>
  <si>
    <t>196.10.</t>
  </si>
  <si>
    <t>196.11.</t>
  </si>
  <si>
    <t>196.12.</t>
  </si>
  <si>
    <t>196.13.</t>
  </si>
  <si>
    <t>196.14.</t>
  </si>
  <si>
    <t>196.15.</t>
  </si>
  <si>
    <t>201.1.</t>
  </si>
  <si>
    <t>201.2.</t>
  </si>
  <si>
    <t>201.3.</t>
  </si>
  <si>
    <t>201.4.</t>
  </si>
  <si>
    <t>201.5.</t>
  </si>
  <si>
    <t>201.6.</t>
  </si>
  <si>
    <t>201.7.</t>
  </si>
  <si>
    <t>201.8.</t>
  </si>
  <si>
    <t>201.9</t>
  </si>
  <si>
    <t>201.10.</t>
  </si>
  <si>
    <t xml:space="preserve">к постановлению администрации Городского округа Верхняя Тура №_____  от________ 
</t>
  </si>
  <si>
    <t>Приложение N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</si>
</sst>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_-* #,##0.0\ _₽_-;\-* #,##0.0\ _₽_-;_-* &quot;-&quot;?\ _₽_-;_-@_-"/>
    <numFmt numFmtId="168" formatCode="_-* #,##0.00\ _₽_-;\-* #,##0.00\ _₽_-;_-* &quot;-&quot;?\ _₽_-;_-@_-"/>
    <numFmt numFmtId="169" formatCode="_-* #,##0.000\ _₽_-;\-* #,##0.000\ _₽_-;_-* &quot;-&quot;?\ _₽_-;_-@_-"/>
    <numFmt numFmtId="170" formatCode="_-* #,##0.0000\ _₽_-;\-* #,##0.0000\ _₽_-;_-* &quot;-&quot;?\ _₽_-;_-@_-"/>
    <numFmt numFmtId="171" formatCode="#,##0.0_ ;\-#,##0.0\ "/>
    <numFmt numFmtId="172" formatCode="0.000"/>
    <numFmt numFmtId="173" formatCode="[$-FC19]d\ mmmm\ yyyy\ &quot;г.&quot;"/>
    <numFmt numFmtId="174" formatCode="0.0000"/>
    <numFmt numFmtId="175" formatCode="0.00000"/>
    <numFmt numFmtId="176" formatCode="0.000000"/>
    <numFmt numFmtId="177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6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172" fontId="3" fillId="0" borderId="10" xfId="62" applyNumberFormat="1" applyFont="1" applyFill="1" applyBorder="1" applyAlignment="1">
      <alignment horizontal="center" vertical="center" wrapText="1"/>
    </xf>
    <xf numFmtId="172" fontId="2" fillId="0" borderId="10" xfId="62" applyNumberFormat="1" applyFont="1" applyFill="1" applyBorder="1" applyAlignment="1">
      <alignment horizontal="center" vertical="center" wrapText="1"/>
    </xf>
    <xf numFmtId="172" fontId="3" fillId="0" borderId="11" xfId="62" applyNumberFormat="1" applyFont="1" applyFill="1" applyBorder="1" applyAlignment="1">
      <alignment horizontal="center" vertical="center" wrapText="1"/>
    </xf>
    <xf numFmtId="172" fontId="2" fillId="0" borderId="11" xfId="62" applyNumberFormat="1" applyFont="1" applyFill="1" applyBorder="1" applyAlignment="1">
      <alignment horizontal="center" vertical="center" wrapText="1"/>
    </xf>
    <xf numFmtId="172" fontId="2" fillId="0" borderId="11" xfId="62" applyNumberFormat="1" applyFont="1" applyFill="1" applyBorder="1" applyAlignment="1">
      <alignment horizontal="right" vertical="center" wrapText="1"/>
    </xf>
    <xf numFmtId="172" fontId="0" fillId="0" borderId="10" xfId="0" applyNumberFormat="1" applyFill="1" applyBorder="1" applyAlignment="1">
      <alignment/>
    </xf>
    <xf numFmtId="172" fontId="3" fillId="33" borderId="10" xfId="62" applyNumberFormat="1" applyFont="1" applyFill="1" applyBorder="1" applyAlignment="1">
      <alignment horizontal="center" vertical="center" wrapText="1"/>
    </xf>
    <xf numFmtId="172" fontId="2" fillId="33" borderId="11" xfId="62" applyNumberFormat="1" applyFont="1" applyFill="1" applyBorder="1" applyAlignment="1">
      <alignment horizontal="center" vertical="center" wrapText="1"/>
    </xf>
    <xf numFmtId="172" fontId="3" fillId="33" borderId="11" xfId="62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62" applyNumberFormat="1" applyFon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/>
    </xf>
    <xf numFmtId="172" fontId="35" fillId="33" borderId="10" xfId="0" applyNumberFormat="1" applyFont="1" applyFill="1" applyBorder="1" applyAlignment="1">
      <alignment/>
    </xf>
    <xf numFmtId="172" fontId="46" fillId="33" borderId="10" xfId="0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"/>
  <sheetViews>
    <sheetView tabSelected="1" view="pageBreakPreview" zoomScale="80" zoomScaleSheetLayoutView="80" zoomScalePageLayoutView="0" workbookViewId="0" topLeftCell="A1">
      <pane ySplit="7" topLeftCell="A134" activePane="bottomLeft" state="frozen"/>
      <selection pane="topLeft" activeCell="A1" sqref="A1"/>
      <selection pane="bottomLeft" activeCell="G142" sqref="G142"/>
    </sheetView>
  </sheetViews>
  <sheetFormatPr defaultColWidth="9.140625" defaultRowHeight="15"/>
  <cols>
    <col min="1" max="1" width="8.00390625" style="2" customWidth="1"/>
    <col min="2" max="2" width="40.28125" style="13" customWidth="1"/>
    <col min="3" max="3" width="8.28125" style="13" customWidth="1"/>
    <col min="4" max="6" width="8.00390625" style="13" customWidth="1"/>
    <col min="7" max="7" width="16.421875" style="14" customWidth="1"/>
    <col min="8" max="8" width="14.8515625" style="23" customWidth="1"/>
    <col min="9" max="9" width="18.140625" style="13" customWidth="1"/>
    <col min="10" max="10" width="15.140625" style="13" customWidth="1"/>
    <col min="11" max="11" width="14.7109375" style="13" customWidth="1"/>
    <col min="12" max="12" width="18.28125" style="13" customWidth="1"/>
    <col min="13" max="13" width="9.140625" style="13" customWidth="1"/>
    <col min="14" max="14" width="15.140625" style="13" bestFit="1" customWidth="1"/>
    <col min="15" max="16384" width="9.140625" style="13" customWidth="1"/>
  </cols>
  <sheetData>
    <row r="1" spans="1:12" s="6" customFormat="1" ht="12.75">
      <c r="A1" s="4"/>
      <c r="B1" s="4"/>
      <c r="C1" s="4"/>
      <c r="D1" s="4"/>
      <c r="E1" s="4"/>
      <c r="F1" s="4"/>
      <c r="G1" s="5"/>
      <c r="H1" s="36"/>
      <c r="I1" s="4"/>
      <c r="J1" s="48" t="s">
        <v>98</v>
      </c>
      <c r="K1" s="48"/>
      <c r="L1" s="48"/>
    </row>
    <row r="2" spans="1:13" s="6" customFormat="1" ht="38.25" customHeight="1">
      <c r="A2" s="4"/>
      <c r="B2" s="4"/>
      <c r="C2" s="4"/>
      <c r="D2" s="4"/>
      <c r="E2" s="4"/>
      <c r="F2" s="4"/>
      <c r="G2" s="5"/>
      <c r="H2" s="36"/>
      <c r="I2" s="4"/>
      <c r="J2" s="49" t="s">
        <v>97</v>
      </c>
      <c r="K2" s="49"/>
      <c r="L2" s="49"/>
      <c r="M2" s="7"/>
    </row>
    <row r="3" spans="1:12" s="2" customFormat="1" ht="1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" customFormat="1" ht="15">
      <c r="A4" s="51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8" s="2" customFormat="1" ht="15">
      <c r="A5" s="8"/>
      <c r="G5" s="9"/>
      <c r="H5" s="37"/>
    </row>
    <row r="6" spans="1:12" s="2" customFormat="1" ht="15">
      <c r="A6" s="47" t="s">
        <v>5</v>
      </c>
      <c r="B6" s="47" t="s">
        <v>6</v>
      </c>
      <c r="C6" s="52" t="s">
        <v>28</v>
      </c>
      <c r="D6" s="53"/>
      <c r="E6" s="53"/>
      <c r="F6" s="54"/>
      <c r="G6" s="52" t="s">
        <v>25</v>
      </c>
      <c r="H6" s="53"/>
      <c r="I6" s="53"/>
      <c r="J6" s="53"/>
      <c r="K6" s="53"/>
      <c r="L6" s="53"/>
    </row>
    <row r="7" spans="1:12" s="2" customFormat="1" ht="15">
      <c r="A7" s="47"/>
      <c r="B7" s="47"/>
      <c r="C7" s="10" t="s">
        <v>29</v>
      </c>
      <c r="D7" s="10" t="s">
        <v>30</v>
      </c>
      <c r="E7" s="10" t="s">
        <v>31</v>
      </c>
      <c r="F7" s="10" t="s">
        <v>32</v>
      </c>
      <c r="G7" s="11" t="s">
        <v>0</v>
      </c>
      <c r="H7" s="38">
        <v>2018</v>
      </c>
      <c r="I7" s="3">
        <v>2019</v>
      </c>
      <c r="J7" s="3">
        <v>2020</v>
      </c>
      <c r="K7" s="3">
        <v>2021</v>
      </c>
      <c r="L7" s="3">
        <v>2022</v>
      </c>
    </row>
    <row r="8" spans="1:12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39">
        <v>8</v>
      </c>
      <c r="I8" s="10">
        <v>9</v>
      </c>
      <c r="J8" s="10">
        <v>10</v>
      </c>
      <c r="K8" s="10">
        <v>11</v>
      </c>
      <c r="L8" s="10">
        <v>12</v>
      </c>
    </row>
    <row r="9" spans="1:14" ht="15">
      <c r="A9" s="3">
        <v>1</v>
      </c>
      <c r="B9" s="1" t="s">
        <v>12</v>
      </c>
      <c r="C9" s="1"/>
      <c r="D9" s="1"/>
      <c r="E9" s="1"/>
      <c r="F9" s="1"/>
      <c r="G9" s="25">
        <f aca="true" t="shared" si="0" ref="G9:L9">SUM(G10:G14)</f>
        <v>362037.09677000006</v>
      </c>
      <c r="H9" s="31">
        <f t="shared" si="0"/>
        <v>54995.80547</v>
      </c>
      <c r="I9" s="25">
        <f t="shared" si="0"/>
        <v>98378.55264999998</v>
      </c>
      <c r="J9" s="25">
        <f t="shared" si="0"/>
        <v>162562.73864999998</v>
      </c>
      <c r="K9" s="25">
        <f t="shared" si="0"/>
        <v>31400</v>
      </c>
      <c r="L9" s="25">
        <f t="shared" si="0"/>
        <v>14700</v>
      </c>
      <c r="N9" s="22"/>
    </row>
    <row r="10" spans="1:14" ht="15">
      <c r="A10" s="3">
        <v>2</v>
      </c>
      <c r="B10" s="1" t="s">
        <v>3</v>
      </c>
      <c r="C10" s="1"/>
      <c r="D10" s="1"/>
      <c r="E10" s="1"/>
      <c r="F10" s="1"/>
      <c r="G10" s="25">
        <f>SUM(H10:L10)</f>
        <v>27132.81651</v>
      </c>
      <c r="H10" s="40">
        <f>SUM(H17)</f>
        <v>4598.011890000001</v>
      </c>
      <c r="I10" s="26">
        <f>SUM(I17)</f>
        <v>17174.478</v>
      </c>
      <c r="J10" s="26">
        <f>SUM(J17)</f>
        <v>2488.3766200000005</v>
      </c>
      <c r="K10" s="26">
        <f>SUM(K17)</f>
        <v>2034.55</v>
      </c>
      <c r="L10" s="26">
        <f>SUM(L17)</f>
        <v>837.4</v>
      </c>
      <c r="N10" s="22"/>
    </row>
    <row r="11" spans="1:14" ht="15">
      <c r="A11" s="3">
        <v>3</v>
      </c>
      <c r="B11" s="1" t="s">
        <v>1</v>
      </c>
      <c r="C11" s="1"/>
      <c r="D11" s="1"/>
      <c r="E11" s="1"/>
      <c r="F11" s="1"/>
      <c r="G11" s="25">
        <f>SUM(H11:L11)</f>
        <v>0</v>
      </c>
      <c r="H11" s="40">
        <f>SUM(H18)</f>
        <v>0</v>
      </c>
      <c r="I11" s="26">
        <f aca="true" t="shared" si="1" ref="H11:L14">SUM(I18)</f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N11" s="22"/>
    </row>
    <row r="12" spans="1:14" ht="15">
      <c r="A12" s="3">
        <v>4</v>
      </c>
      <c r="B12" s="1" t="s">
        <v>2</v>
      </c>
      <c r="C12" s="1"/>
      <c r="D12" s="1"/>
      <c r="E12" s="1"/>
      <c r="F12" s="1"/>
      <c r="G12" s="25">
        <f>SUM(H12:L12)</f>
        <v>108121.6</v>
      </c>
      <c r="H12" s="40">
        <f t="shared" si="1"/>
        <v>50350.2</v>
      </c>
      <c r="I12" s="26">
        <f t="shared" si="1"/>
        <v>57771.4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N12" s="22"/>
    </row>
    <row r="13" spans="1:12" ht="15">
      <c r="A13" s="3">
        <v>5</v>
      </c>
      <c r="B13" s="12" t="s">
        <v>4</v>
      </c>
      <c r="C13" s="12"/>
      <c r="D13" s="12"/>
      <c r="E13" s="12"/>
      <c r="F13" s="12"/>
      <c r="G13" s="25">
        <f>SUM(H13:L13)</f>
        <v>222795.89543</v>
      </c>
      <c r="H13" s="40">
        <f t="shared" si="1"/>
        <v>0</v>
      </c>
      <c r="I13" s="26">
        <f t="shared" si="1"/>
        <v>22286.0409</v>
      </c>
      <c r="J13" s="26">
        <f t="shared" si="1"/>
        <v>158786.80453</v>
      </c>
      <c r="K13" s="26">
        <f t="shared" si="1"/>
        <v>28320.45</v>
      </c>
      <c r="L13" s="26">
        <f t="shared" si="1"/>
        <v>13402.6</v>
      </c>
    </row>
    <row r="14" spans="1:12" ht="15">
      <c r="A14" s="3">
        <v>6</v>
      </c>
      <c r="B14" s="12" t="s">
        <v>10</v>
      </c>
      <c r="C14" s="12"/>
      <c r="D14" s="12"/>
      <c r="E14" s="12"/>
      <c r="F14" s="12"/>
      <c r="G14" s="25">
        <f>SUM(H14:L14)</f>
        <v>3986.78483</v>
      </c>
      <c r="H14" s="40">
        <f t="shared" si="1"/>
        <v>47.593579999999996</v>
      </c>
      <c r="I14" s="26">
        <f t="shared" si="1"/>
        <v>1146.63375</v>
      </c>
      <c r="J14" s="26">
        <f t="shared" si="1"/>
        <v>1287.5575000000001</v>
      </c>
      <c r="K14" s="26">
        <f t="shared" si="1"/>
        <v>1045</v>
      </c>
      <c r="L14" s="26">
        <f t="shared" si="1"/>
        <v>460</v>
      </c>
    </row>
    <row r="15" spans="1:12" ht="15">
      <c r="A15" s="3">
        <v>7</v>
      </c>
      <c r="B15" s="46" t="s">
        <v>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30.75">
      <c r="A16" s="3">
        <v>8</v>
      </c>
      <c r="B16" s="1" t="s">
        <v>7</v>
      </c>
      <c r="C16" s="1"/>
      <c r="D16" s="1"/>
      <c r="E16" s="1"/>
      <c r="F16" s="1"/>
      <c r="G16" s="25">
        <f aca="true" t="shared" si="2" ref="G16:L16">SUM(G17:G21)</f>
        <v>362037.09677000006</v>
      </c>
      <c r="H16" s="31">
        <f t="shared" si="2"/>
        <v>54995.80547</v>
      </c>
      <c r="I16" s="25">
        <f t="shared" si="2"/>
        <v>98378.55264999998</v>
      </c>
      <c r="J16" s="25">
        <f t="shared" si="2"/>
        <v>162562.73864999998</v>
      </c>
      <c r="K16" s="25">
        <f t="shared" si="2"/>
        <v>31400</v>
      </c>
      <c r="L16" s="25">
        <f t="shared" si="2"/>
        <v>14700</v>
      </c>
    </row>
    <row r="17" spans="1:12" ht="15">
      <c r="A17" s="3">
        <v>9</v>
      </c>
      <c r="B17" s="1" t="s">
        <v>3</v>
      </c>
      <c r="C17" s="1"/>
      <c r="D17" s="1"/>
      <c r="E17" s="1"/>
      <c r="F17" s="1"/>
      <c r="G17" s="25">
        <f aca="true" t="shared" si="3" ref="G17:G22">SUM(H17:L17)</f>
        <v>27132.81651</v>
      </c>
      <c r="H17" s="40">
        <f aca="true" t="shared" si="4" ref="H17:L20">H23+H143+H208+H218</f>
        <v>4598.011890000001</v>
      </c>
      <c r="I17" s="40">
        <f t="shared" si="4"/>
        <v>17174.478</v>
      </c>
      <c r="J17" s="40">
        <f t="shared" si="4"/>
        <v>2488.3766200000005</v>
      </c>
      <c r="K17" s="40">
        <f t="shared" si="4"/>
        <v>2034.55</v>
      </c>
      <c r="L17" s="40">
        <f t="shared" si="4"/>
        <v>837.4</v>
      </c>
    </row>
    <row r="18" spans="1:12" ht="15">
      <c r="A18" s="3">
        <v>10</v>
      </c>
      <c r="B18" s="1" t="s">
        <v>1</v>
      </c>
      <c r="C18" s="1"/>
      <c r="D18" s="1"/>
      <c r="E18" s="1"/>
      <c r="F18" s="1"/>
      <c r="G18" s="25">
        <f t="shared" si="3"/>
        <v>0</v>
      </c>
      <c r="H18" s="40">
        <f t="shared" si="4"/>
        <v>0</v>
      </c>
      <c r="I18" s="40">
        <f t="shared" si="4"/>
        <v>0</v>
      </c>
      <c r="J18" s="40">
        <f t="shared" si="4"/>
        <v>0</v>
      </c>
      <c r="K18" s="40">
        <f t="shared" si="4"/>
        <v>0</v>
      </c>
      <c r="L18" s="40">
        <f t="shared" si="4"/>
        <v>0</v>
      </c>
    </row>
    <row r="19" spans="1:12" ht="15">
      <c r="A19" s="3">
        <v>11</v>
      </c>
      <c r="B19" s="1" t="s">
        <v>2</v>
      </c>
      <c r="C19" s="1"/>
      <c r="D19" s="1"/>
      <c r="E19" s="1"/>
      <c r="F19" s="1"/>
      <c r="G19" s="25">
        <f t="shared" si="3"/>
        <v>108121.6</v>
      </c>
      <c r="H19" s="40">
        <f t="shared" si="4"/>
        <v>50350.2</v>
      </c>
      <c r="I19" s="40">
        <f t="shared" si="4"/>
        <v>57771.4</v>
      </c>
      <c r="J19" s="40">
        <f t="shared" si="4"/>
        <v>0</v>
      </c>
      <c r="K19" s="40">
        <f t="shared" si="4"/>
        <v>0</v>
      </c>
      <c r="L19" s="40">
        <f t="shared" si="4"/>
        <v>0</v>
      </c>
    </row>
    <row r="20" spans="1:12" ht="15">
      <c r="A20" s="3">
        <v>12</v>
      </c>
      <c r="B20" s="12" t="s">
        <v>4</v>
      </c>
      <c r="C20" s="12"/>
      <c r="D20" s="12"/>
      <c r="E20" s="12"/>
      <c r="F20" s="12"/>
      <c r="G20" s="25">
        <f t="shared" si="3"/>
        <v>222795.89543</v>
      </c>
      <c r="H20" s="40">
        <f t="shared" si="4"/>
        <v>0</v>
      </c>
      <c r="I20" s="40">
        <f t="shared" si="4"/>
        <v>22286.0409</v>
      </c>
      <c r="J20" s="40">
        <f t="shared" si="4"/>
        <v>158786.80453</v>
      </c>
      <c r="K20" s="40">
        <f t="shared" si="4"/>
        <v>28320.45</v>
      </c>
      <c r="L20" s="40">
        <f t="shared" si="4"/>
        <v>13402.6</v>
      </c>
    </row>
    <row r="21" spans="1:12" ht="15">
      <c r="A21" s="3">
        <v>13</v>
      </c>
      <c r="B21" s="12" t="s">
        <v>10</v>
      </c>
      <c r="C21" s="12"/>
      <c r="D21" s="12"/>
      <c r="E21" s="12"/>
      <c r="F21" s="12"/>
      <c r="G21" s="25">
        <f t="shared" si="3"/>
        <v>3986.78483</v>
      </c>
      <c r="H21" s="40">
        <f>H27</f>
        <v>47.593579999999996</v>
      </c>
      <c r="I21" s="40">
        <f>I27</f>
        <v>1146.63375</v>
      </c>
      <c r="J21" s="40">
        <f>J27</f>
        <v>1287.5575000000001</v>
      </c>
      <c r="K21" s="40">
        <f>K27</f>
        <v>1045</v>
      </c>
      <c r="L21" s="40">
        <f>L27</f>
        <v>460</v>
      </c>
    </row>
    <row r="22" spans="1:12" ht="46.5">
      <c r="A22" s="3">
        <v>14</v>
      </c>
      <c r="B22" s="15" t="s">
        <v>9</v>
      </c>
      <c r="C22" s="15"/>
      <c r="D22" s="15"/>
      <c r="E22" s="15"/>
      <c r="F22" s="15"/>
      <c r="G22" s="25">
        <f t="shared" si="3"/>
        <v>83329.46352</v>
      </c>
      <c r="H22" s="31">
        <f>SUM(H23:H27)</f>
        <v>4545.63947</v>
      </c>
      <c r="I22" s="25">
        <f>SUM(I23:I27)</f>
        <v>22932.67465</v>
      </c>
      <c r="J22" s="25">
        <f>SUM(J23:J27)</f>
        <v>25751.1494</v>
      </c>
      <c r="K22" s="25">
        <f>SUM(K23:K27)</f>
        <v>20900</v>
      </c>
      <c r="L22" s="25">
        <f>SUM(L23:L27)</f>
        <v>9200</v>
      </c>
    </row>
    <row r="23" spans="1:12" ht="15">
      <c r="A23" s="3">
        <v>15</v>
      </c>
      <c r="B23" s="1" t="s">
        <v>3</v>
      </c>
      <c r="C23" s="1"/>
      <c r="D23" s="1"/>
      <c r="E23" s="1"/>
      <c r="F23" s="1"/>
      <c r="G23" s="25">
        <f>SUM(H23:L23)</f>
        <v>2559.19551</v>
      </c>
      <c r="H23" s="40">
        <f aca="true" t="shared" si="5" ref="H23:L27">H35+H41+H29+H53+H59+H47+H137+H65+H71+H77+H83+H89+H95+H101+H107+H113+H119+H125+H131</f>
        <v>304.04589</v>
      </c>
      <c r="I23" s="26">
        <f t="shared" si="5"/>
        <v>0</v>
      </c>
      <c r="J23" s="26">
        <f>J35+J41+J29+J53+J59+J47+J137+J65+J71+J77+J83+J89+J95+J101+J107+J113+J119+J125+J131</f>
        <v>1133.1996200000003</v>
      </c>
      <c r="K23" s="26">
        <f t="shared" si="5"/>
        <v>1034.55</v>
      </c>
      <c r="L23" s="26">
        <f t="shared" si="5"/>
        <v>87.4</v>
      </c>
    </row>
    <row r="24" spans="1:12" ht="15">
      <c r="A24" s="3">
        <v>16</v>
      </c>
      <c r="B24" s="1" t="s">
        <v>1</v>
      </c>
      <c r="C24" s="1"/>
      <c r="D24" s="1"/>
      <c r="E24" s="1"/>
      <c r="F24" s="1"/>
      <c r="G24" s="25">
        <f aca="true" t="shared" si="6" ref="G24:G81">SUM(H24:L24)</f>
        <v>0</v>
      </c>
      <c r="H24" s="40">
        <f t="shared" si="5"/>
        <v>0</v>
      </c>
      <c r="I24" s="26">
        <f t="shared" si="5"/>
        <v>0</v>
      </c>
      <c r="J24" s="26">
        <f t="shared" si="5"/>
        <v>0</v>
      </c>
      <c r="K24" s="26">
        <f t="shared" si="5"/>
        <v>0</v>
      </c>
      <c r="L24" s="26">
        <f t="shared" si="5"/>
        <v>0</v>
      </c>
    </row>
    <row r="25" spans="1:12" ht="15">
      <c r="A25" s="3">
        <v>17</v>
      </c>
      <c r="B25" s="1" t="s">
        <v>2</v>
      </c>
      <c r="C25" s="1"/>
      <c r="D25" s="1"/>
      <c r="E25" s="1"/>
      <c r="F25" s="1"/>
      <c r="G25" s="25">
        <f t="shared" si="6"/>
        <v>4194</v>
      </c>
      <c r="H25" s="40">
        <f t="shared" si="5"/>
        <v>4194</v>
      </c>
      <c r="I25" s="26">
        <f t="shared" si="5"/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</row>
    <row r="26" spans="1:12" ht="15">
      <c r="A26" s="3">
        <v>18</v>
      </c>
      <c r="B26" s="1" t="s">
        <v>4</v>
      </c>
      <c r="C26" s="1"/>
      <c r="D26" s="1"/>
      <c r="E26" s="1"/>
      <c r="F26" s="1"/>
      <c r="G26" s="25">
        <f t="shared" si="6"/>
        <v>72589.48318000001</v>
      </c>
      <c r="H26" s="40">
        <f t="shared" si="5"/>
        <v>0</v>
      </c>
      <c r="I26" s="26">
        <f t="shared" si="5"/>
        <v>21786.0409</v>
      </c>
      <c r="J26" s="26">
        <f t="shared" si="5"/>
        <v>23330.39228</v>
      </c>
      <c r="K26" s="26">
        <f t="shared" si="5"/>
        <v>18820.45</v>
      </c>
      <c r="L26" s="26">
        <f t="shared" si="5"/>
        <v>8652.6</v>
      </c>
    </row>
    <row r="27" spans="1:12" ht="15">
      <c r="A27" s="3">
        <v>19</v>
      </c>
      <c r="B27" s="1" t="s">
        <v>10</v>
      </c>
      <c r="C27" s="1"/>
      <c r="D27" s="1"/>
      <c r="E27" s="1"/>
      <c r="F27" s="1"/>
      <c r="G27" s="25">
        <f t="shared" si="6"/>
        <v>3986.78483</v>
      </c>
      <c r="H27" s="40">
        <f t="shared" si="5"/>
        <v>47.593579999999996</v>
      </c>
      <c r="I27" s="26">
        <f t="shared" si="5"/>
        <v>1146.63375</v>
      </c>
      <c r="J27" s="26">
        <f t="shared" si="5"/>
        <v>1287.5575000000001</v>
      </c>
      <c r="K27" s="26">
        <f t="shared" si="5"/>
        <v>1045</v>
      </c>
      <c r="L27" s="26">
        <f t="shared" si="5"/>
        <v>460</v>
      </c>
    </row>
    <row r="28" spans="1:12" ht="62.25">
      <c r="A28" s="45" t="s">
        <v>54</v>
      </c>
      <c r="B28" s="15" t="s">
        <v>36</v>
      </c>
      <c r="C28" s="15"/>
      <c r="D28" s="15"/>
      <c r="E28" s="15"/>
      <c r="F28" s="15"/>
      <c r="G28" s="25">
        <f aca="true" t="shared" si="7" ref="G28:G33">SUM(H28:L28)</f>
        <v>4521.95774</v>
      </c>
      <c r="H28" s="33">
        <f>SUM(H29:H33)</f>
        <v>4521.95774</v>
      </c>
      <c r="I28" s="27">
        <f>SUM(I29:I33)</f>
        <v>0</v>
      </c>
      <c r="J28" s="28"/>
      <c r="K28" s="28"/>
      <c r="L28" s="28"/>
    </row>
    <row r="29" spans="1:12" ht="15">
      <c r="A29" s="45" t="s">
        <v>55</v>
      </c>
      <c r="B29" s="1" t="s">
        <v>3</v>
      </c>
      <c r="C29" s="1"/>
      <c r="D29" s="1"/>
      <c r="E29" s="1"/>
      <c r="F29" s="1"/>
      <c r="G29" s="25">
        <f t="shared" si="7"/>
        <v>285.16589</v>
      </c>
      <c r="H29" s="32">
        <f>285.16589</f>
        <v>285.16589</v>
      </c>
      <c r="I29" s="28"/>
      <c r="J29" s="28"/>
      <c r="K29" s="28"/>
      <c r="L29" s="28"/>
    </row>
    <row r="30" spans="1:12" ht="15">
      <c r="A30" s="45" t="s">
        <v>56</v>
      </c>
      <c r="B30" s="1" t="s">
        <v>1</v>
      </c>
      <c r="C30" s="1"/>
      <c r="D30" s="1"/>
      <c r="E30" s="1"/>
      <c r="F30" s="1"/>
      <c r="G30" s="25">
        <f t="shared" si="7"/>
        <v>0</v>
      </c>
      <c r="H30" s="32"/>
      <c r="I30" s="28"/>
      <c r="J30" s="28"/>
      <c r="K30" s="28"/>
      <c r="L30" s="28"/>
    </row>
    <row r="31" spans="1:12" ht="15">
      <c r="A31" s="45" t="s">
        <v>57</v>
      </c>
      <c r="B31" s="1" t="s">
        <v>2</v>
      </c>
      <c r="C31" s="1"/>
      <c r="D31" s="1"/>
      <c r="E31" s="1"/>
      <c r="F31" s="1"/>
      <c r="G31" s="25">
        <f t="shared" si="7"/>
        <v>4194</v>
      </c>
      <c r="H31" s="32">
        <v>4194</v>
      </c>
      <c r="I31" s="28"/>
      <c r="J31" s="28"/>
      <c r="K31" s="28"/>
      <c r="L31" s="28"/>
    </row>
    <row r="32" spans="1:12" ht="15">
      <c r="A32" s="45" t="s">
        <v>58</v>
      </c>
      <c r="B32" s="1" t="s">
        <v>4</v>
      </c>
      <c r="C32" s="1"/>
      <c r="D32" s="1"/>
      <c r="E32" s="1"/>
      <c r="F32" s="1"/>
      <c r="G32" s="25">
        <f t="shared" si="7"/>
        <v>0</v>
      </c>
      <c r="H32" s="32"/>
      <c r="I32" s="28"/>
      <c r="J32" s="28"/>
      <c r="K32" s="28"/>
      <c r="L32" s="28"/>
    </row>
    <row r="33" spans="1:12" ht="15">
      <c r="A33" s="45" t="s">
        <v>59</v>
      </c>
      <c r="B33" s="1" t="s">
        <v>10</v>
      </c>
      <c r="C33" s="1"/>
      <c r="D33" s="1"/>
      <c r="E33" s="1"/>
      <c r="F33" s="1"/>
      <c r="G33" s="25">
        <f t="shared" si="7"/>
        <v>42.79185</v>
      </c>
      <c r="H33" s="32">
        <v>42.79185</v>
      </c>
      <c r="I33" s="28"/>
      <c r="J33" s="28"/>
      <c r="K33" s="28"/>
      <c r="L33" s="28"/>
    </row>
    <row r="34" spans="1:12" ht="62.25">
      <c r="A34" s="3">
        <v>20</v>
      </c>
      <c r="B34" s="15" t="s">
        <v>39</v>
      </c>
      <c r="C34" s="15"/>
      <c r="D34" s="15"/>
      <c r="E34" s="15"/>
      <c r="F34" s="15"/>
      <c r="G34" s="25">
        <f t="shared" si="6"/>
        <v>6564.07265</v>
      </c>
      <c r="H34" s="33">
        <f>SUM(H35:H39)</f>
        <v>0</v>
      </c>
      <c r="I34" s="27">
        <f>SUM(I35:I39)</f>
        <v>6564.07265</v>
      </c>
      <c r="J34" s="28"/>
      <c r="K34" s="28"/>
      <c r="L34" s="28"/>
    </row>
    <row r="35" spans="1:12" ht="15">
      <c r="A35" s="3">
        <v>21</v>
      </c>
      <c r="B35" s="1" t="s">
        <v>3</v>
      </c>
      <c r="C35" s="1"/>
      <c r="D35" s="1"/>
      <c r="E35" s="1"/>
      <c r="F35" s="1"/>
      <c r="G35" s="25">
        <f t="shared" si="6"/>
        <v>0</v>
      </c>
      <c r="H35" s="32"/>
      <c r="I35" s="28"/>
      <c r="J35" s="28"/>
      <c r="K35" s="28"/>
      <c r="L35" s="28"/>
    </row>
    <row r="36" spans="1:12" ht="15">
      <c r="A36" s="3">
        <v>22</v>
      </c>
      <c r="B36" s="1" t="s">
        <v>1</v>
      </c>
      <c r="C36" s="1"/>
      <c r="D36" s="1"/>
      <c r="E36" s="1"/>
      <c r="F36" s="1"/>
      <c r="G36" s="25">
        <f t="shared" si="6"/>
        <v>0</v>
      </c>
      <c r="H36" s="32">
        <v>0</v>
      </c>
      <c r="I36" s="28"/>
      <c r="J36" s="28"/>
      <c r="K36" s="28"/>
      <c r="L36" s="28"/>
    </row>
    <row r="37" spans="1:12" ht="15">
      <c r="A37" s="3">
        <v>23</v>
      </c>
      <c r="B37" s="1" t="s">
        <v>2</v>
      </c>
      <c r="C37" s="1"/>
      <c r="D37" s="1"/>
      <c r="E37" s="1"/>
      <c r="F37" s="1"/>
      <c r="G37" s="25">
        <f t="shared" si="6"/>
        <v>0</v>
      </c>
      <c r="H37" s="32">
        <v>0</v>
      </c>
      <c r="I37" s="28"/>
      <c r="J37" s="28"/>
      <c r="K37" s="28"/>
      <c r="L37" s="28"/>
    </row>
    <row r="38" spans="1:12" ht="15">
      <c r="A38" s="3">
        <v>24</v>
      </c>
      <c r="B38" s="1" t="s">
        <v>4</v>
      </c>
      <c r="C38" s="1"/>
      <c r="D38" s="1"/>
      <c r="E38" s="1"/>
      <c r="F38" s="1"/>
      <c r="G38" s="25">
        <f t="shared" si="6"/>
        <v>6235.869</v>
      </c>
      <c r="H38" s="32"/>
      <c r="I38" s="28">
        <v>6235.869</v>
      </c>
      <c r="J38" s="28"/>
      <c r="K38" s="28"/>
      <c r="L38" s="28"/>
    </row>
    <row r="39" spans="1:12" ht="15">
      <c r="A39" s="3">
        <v>25</v>
      </c>
      <c r="B39" s="1" t="s">
        <v>10</v>
      </c>
      <c r="C39" s="1"/>
      <c r="D39" s="1"/>
      <c r="E39" s="1"/>
      <c r="F39" s="1"/>
      <c r="G39" s="25">
        <f t="shared" si="6"/>
        <v>328.20365</v>
      </c>
      <c r="H39" s="32"/>
      <c r="I39" s="28">
        <v>328.20365</v>
      </c>
      <c r="J39" s="28"/>
      <c r="K39" s="28"/>
      <c r="L39" s="28"/>
    </row>
    <row r="40" spans="1:12" ht="62.25">
      <c r="A40" s="3">
        <v>26</v>
      </c>
      <c r="B40" s="15" t="s">
        <v>52</v>
      </c>
      <c r="C40" s="15"/>
      <c r="D40" s="15"/>
      <c r="E40" s="15"/>
      <c r="F40" s="15"/>
      <c r="G40" s="25">
        <f t="shared" si="6"/>
        <v>8213.051</v>
      </c>
      <c r="H40" s="33">
        <f>SUM(H41:H45)</f>
        <v>0</v>
      </c>
      <c r="I40" s="27">
        <f>SUM(I41:I45)</f>
        <v>8213.051</v>
      </c>
      <c r="J40" s="28"/>
      <c r="K40" s="28"/>
      <c r="L40" s="28"/>
    </row>
    <row r="41" spans="1:12" ht="15">
      <c r="A41" s="3">
        <v>27</v>
      </c>
      <c r="B41" s="1" t="s">
        <v>3</v>
      </c>
      <c r="C41" s="1"/>
      <c r="D41" s="1"/>
      <c r="E41" s="1"/>
      <c r="F41" s="1"/>
      <c r="G41" s="25">
        <f t="shared" si="6"/>
        <v>0</v>
      </c>
      <c r="H41" s="32"/>
      <c r="I41" s="28"/>
      <c r="J41" s="28"/>
      <c r="K41" s="28"/>
      <c r="L41" s="28"/>
    </row>
    <row r="42" spans="1:12" ht="15">
      <c r="A42" s="3">
        <v>28</v>
      </c>
      <c r="B42" s="1" t="s">
        <v>1</v>
      </c>
      <c r="C42" s="1"/>
      <c r="D42" s="1"/>
      <c r="E42" s="1"/>
      <c r="F42" s="1"/>
      <c r="G42" s="25">
        <f t="shared" si="6"/>
        <v>0</v>
      </c>
      <c r="H42" s="32"/>
      <c r="I42" s="29"/>
      <c r="J42" s="28"/>
      <c r="K42" s="28"/>
      <c r="L42" s="28"/>
    </row>
    <row r="43" spans="1:12" ht="15">
      <c r="A43" s="3">
        <v>29</v>
      </c>
      <c r="B43" s="1" t="s">
        <v>2</v>
      </c>
      <c r="C43" s="1"/>
      <c r="D43" s="1"/>
      <c r="E43" s="1"/>
      <c r="F43" s="1"/>
      <c r="G43" s="25">
        <f t="shared" si="6"/>
        <v>0</v>
      </c>
      <c r="H43" s="32"/>
      <c r="I43" s="28"/>
      <c r="J43" s="28"/>
      <c r="K43" s="28"/>
      <c r="L43" s="28"/>
    </row>
    <row r="44" spans="1:12" ht="15">
      <c r="A44" s="3">
        <v>30</v>
      </c>
      <c r="B44" s="1" t="s">
        <v>4</v>
      </c>
      <c r="C44" s="1"/>
      <c r="D44" s="1"/>
      <c r="E44" s="1"/>
      <c r="F44" s="1"/>
      <c r="G44" s="25">
        <f t="shared" si="6"/>
        <v>7802.39845</v>
      </c>
      <c r="H44" s="32"/>
      <c r="I44" s="28">
        <v>7802.39845</v>
      </c>
      <c r="J44" s="28"/>
      <c r="K44" s="28"/>
      <c r="L44" s="28"/>
    </row>
    <row r="45" spans="1:12" ht="15">
      <c r="A45" s="3">
        <v>31</v>
      </c>
      <c r="B45" s="1" t="s">
        <v>10</v>
      </c>
      <c r="C45" s="1"/>
      <c r="D45" s="1"/>
      <c r="E45" s="1"/>
      <c r="F45" s="1"/>
      <c r="G45" s="25">
        <f t="shared" si="6"/>
        <v>410.65255</v>
      </c>
      <c r="H45" s="32"/>
      <c r="I45" s="28">
        <v>410.65255</v>
      </c>
      <c r="J45" s="28"/>
      <c r="K45" s="28"/>
      <c r="L45" s="28"/>
    </row>
    <row r="46" spans="1:12" ht="62.25">
      <c r="A46" s="3" t="s">
        <v>60</v>
      </c>
      <c r="B46" s="15" t="s">
        <v>51</v>
      </c>
      <c r="C46" s="15"/>
      <c r="D46" s="15"/>
      <c r="E46" s="15"/>
      <c r="F46" s="15"/>
      <c r="G46" s="25">
        <f aca="true" t="shared" si="8" ref="G46:G51">SUM(H46:L46)</f>
        <v>8155.5509999999995</v>
      </c>
      <c r="H46" s="33">
        <f>SUM(H47:H51)</f>
        <v>0</v>
      </c>
      <c r="I46" s="27">
        <f>SUM(I47:I51)</f>
        <v>8155.5509999999995</v>
      </c>
      <c r="J46" s="28"/>
      <c r="K46" s="28"/>
      <c r="L46" s="28"/>
    </row>
    <row r="47" spans="1:12" ht="15">
      <c r="A47" s="3" t="s">
        <v>61</v>
      </c>
      <c r="B47" s="1" t="s">
        <v>3</v>
      </c>
      <c r="C47" s="1"/>
      <c r="D47" s="1"/>
      <c r="E47" s="1"/>
      <c r="F47" s="1"/>
      <c r="G47" s="25">
        <f t="shared" si="8"/>
        <v>0</v>
      </c>
      <c r="H47" s="32"/>
      <c r="I47" s="28"/>
      <c r="J47" s="28"/>
      <c r="K47" s="28"/>
      <c r="L47" s="28"/>
    </row>
    <row r="48" spans="1:12" ht="15">
      <c r="A48" s="3" t="s">
        <v>62</v>
      </c>
      <c r="B48" s="1" t="s">
        <v>1</v>
      </c>
      <c r="C48" s="1"/>
      <c r="D48" s="1"/>
      <c r="E48" s="1"/>
      <c r="F48" s="1"/>
      <c r="G48" s="25">
        <f t="shared" si="8"/>
        <v>0</v>
      </c>
      <c r="H48" s="32"/>
      <c r="I48" s="28"/>
      <c r="J48" s="28"/>
      <c r="K48" s="28"/>
      <c r="L48" s="28"/>
    </row>
    <row r="49" spans="1:12" ht="15">
      <c r="A49" s="3" t="s">
        <v>63</v>
      </c>
      <c r="B49" s="1" t="s">
        <v>2</v>
      </c>
      <c r="C49" s="1"/>
      <c r="D49" s="1"/>
      <c r="E49" s="1"/>
      <c r="F49" s="1"/>
      <c r="G49" s="25">
        <f t="shared" si="8"/>
        <v>0</v>
      </c>
      <c r="H49" s="32"/>
      <c r="I49" s="28"/>
      <c r="J49" s="28"/>
      <c r="K49" s="28"/>
      <c r="L49" s="28"/>
    </row>
    <row r="50" spans="1:12" ht="15">
      <c r="A50" s="45" t="s">
        <v>64</v>
      </c>
      <c r="B50" s="1" t="s">
        <v>4</v>
      </c>
      <c r="C50" s="1"/>
      <c r="D50" s="1"/>
      <c r="E50" s="1"/>
      <c r="F50" s="1"/>
      <c r="G50" s="25">
        <f t="shared" si="8"/>
        <v>7747.77345</v>
      </c>
      <c r="H50" s="32"/>
      <c r="I50" s="28">
        <v>7747.77345</v>
      </c>
      <c r="J50" s="28"/>
      <c r="K50" s="28"/>
      <c r="L50" s="28"/>
    </row>
    <row r="51" spans="1:12" ht="15">
      <c r="A51" s="3" t="s">
        <v>65</v>
      </c>
      <c r="B51" s="1" t="s">
        <v>10</v>
      </c>
      <c r="C51" s="1"/>
      <c r="D51" s="1"/>
      <c r="E51" s="1"/>
      <c r="F51" s="1"/>
      <c r="G51" s="25">
        <f t="shared" si="8"/>
        <v>407.77755</v>
      </c>
      <c r="H51" s="32"/>
      <c r="I51" s="28">
        <v>407.77755</v>
      </c>
      <c r="J51" s="28"/>
      <c r="K51" s="28"/>
      <c r="L51" s="28"/>
    </row>
    <row r="52" spans="1:12" ht="171.75">
      <c r="A52" s="3">
        <v>38</v>
      </c>
      <c r="B52" s="15" t="s">
        <v>49</v>
      </c>
      <c r="C52" s="15"/>
      <c r="D52" s="15"/>
      <c r="E52" s="15"/>
      <c r="F52" s="15"/>
      <c r="G52" s="25">
        <f t="shared" si="6"/>
        <v>2620.6220200000007</v>
      </c>
      <c r="H52" s="33">
        <f>SUM(H53:H57)</f>
        <v>4.80173</v>
      </c>
      <c r="I52" s="30"/>
      <c r="J52" s="27">
        <f>SUM(J53:J57)</f>
        <v>2615.8202900000006</v>
      </c>
      <c r="K52" s="28"/>
      <c r="L52" s="28"/>
    </row>
    <row r="53" spans="1:12" ht="15">
      <c r="A53" s="3">
        <v>39</v>
      </c>
      <c r="B53" s="1" t="s">
        <v>3</v>
      </c>
      <c r="C53" s="1"/>
      <c r="D53" s="1"/>
      <c r="E53" s="1"/>
      <c r="F53" s="1"/>
      <c r="G53" s="25">
        <f t="shared" si="6"/>
        <v>197.62625000000003</v>
      </c>
      <c r="H53" s="32"/>
      <c r="I53" s="30"/>
      <c r="J53" s="28">
        <f>24.85029+119.29796+53.478</f>
        <v>197.62625000000003</v>
      </c>
      <c r="K53" s="28"/>
      <c r="L53" s="28"/>
    </row>
    <row r="54" spans="1:12" ht="15">
      <c r="A54" s="3">
        <v>40</v>
      </c>
      <c r="B54" s="1" t="s">
        <v>1</v>
      </c>
      <c r="C54" s="1"/>
      <c r="D54" s="1"/>
      <c r="E54" s="1"/>
      <c r="F54" s="1"/>
      <c r="G54" s="25">
        <f t="shared" si="6"/>
        <v>0</v>
      </c>
      <c r="H54" s="32"/>
      <c r="I54" s="30"/>
      <c r="J54" s="28">
        <v>0</v>
      </c>
      <c r="K54" s="28"/>
      <c r="L54" s="28"/>
    </row>
    <row r="55" spans="1:12" ht="15">
      <c r="A55" s="3">
        <v>41</v>
      </c>
      <c r="B55" s="1" t="s">
        <v>2</v>
      </c>
      <c r="C55" s="1"/>
      <c r="D55" s="1"/>
      <c r="E55" s="1"/>
      <c r="F55" s="1"/>
      <c r="G55" s="25">
        <f t="shared" si="6"/>
        <v>0</v>
      </c>
      <c r="H55" s="32"/>
      <c r="I55" s="30"/>
      <c r="J55" s="28">
        <v>0</v>
      </c>
      <c r="K55" s="28"/>
      <c r="L55" s="28"/>
    </row>
    <row r="56" spans="1:12" ht="15">
      <c r="A56" s="3">
        <v>42</v>
      </c>
      <c r="B56" s="1" t="s">
        <v>4</v>
      </c>
      <c r="C56" s="1"/>
      <c r="D56" s="1"/>
      <c r="E56" s="1"/>
      <c r="F56" s="1"/>
      <c r="G56" s="25">
        <f t="shared" si="6"/>
        <v>2287.40304</v>
      </c>
      <c r="H56" s="32"/>
      <c r="I56" s="30"/>
      <c r="J56" s="28">
        <f>2460.179-119.29796-53.478</f>
        <v>2287.40304</v>
      </c>
      <c r="K56" s="28"/>
      <c r="L56" s="28"/>
    </row>
    <row r="57" spans="1:12" ht="15">
      <c r="A57" s="3">
        <v>43</v>
      </c>
      <c r="B57" s="1" t="s">
        <v>10</v>
      </c>
      <c r="C57" s="1"/>
      <c r="D57" s="1"/>
      <c r="E57" s="1"/>
      <c r="F57" s="1"/>
      <c r="G57" s="25">
        <f t="shared" si="6"/>
        <v>135.59273</v>
      </c>
      <c r="H57" s="32">
        <v>4.80173</v>
      </c>
      <c r="I57" s="30"/>
      <c r="J57" s="28">
        <v>130.791</v>
      </c>
      <c r="K57" s="28"/>
      <c r="L57" s="28"/>
    </row>
    <row r="58" spans="1:12" ht="62.25">
      <c r="A58" s="3">
        <v>44</v>
      </c>
      <c r="B58" s="17" t="s">
        <v>40</v>
      </c>
      <c r="C58" s="18"/>
      <c r="D58" s="18"/>
      <c r="E58" s="18"/>
      <c r="F58" s="18"/>
      <c r="G58" s="25">
        <f t="shared" si="6"/>
        <v>4746.780409999999</v>
      </c>
      <c r="H58" s="33">
        <f>SUM(H59:H63)</f>
        <v>0</v>
      </c>
      <c r="I58" s="27"/>
      <c r="J58" s="27">
        <f>SUM(J59:J63)</f>
        <v>4746.780409999999</v>
      </c>
      <c r="K58" s="28"/>
      <c r="L58" s="28"/>
    </row>
    <row r="59" spans="1:12" ht="15">
      <c r="A59" s="3">
        <v>45</v>
      </c>
      <c r="B59" s="19" t="s">
        <v>3</v>
      </c>
      <c r="C59" s="19"/>
      <c r="D59" s="19"/>
      <c r="E59" s="19"/>
      <c r="F59" s="19"/>
      <c r="G59" s="31">
        <f t="shared" si="6"/>
        <v>164.39237</v>
      </c>
      <c r="H59" s="32"/>
      <c r="I59" s="32"/>
      <c r="J59" s="32">
        <f>45.09441+119.29796</f>
        <v>164.39237</v>
      </c>
      <c r="K59" s="32"/>
      <c r="L59" s="32"/>
    </row>
    <row r="60" spans="1:12" ht="15">
      <c r="A60" s="3">
        <v>46</v>
      </c>
      <c r="B60" s="19" t="s">
        <v>1</v>
      </c>
      <c r="C60" s="19"/>
      <c r="D60" s="19"/>
      <c r="E60" s="19"/>
      <c r="F60" s="19"/>
      <c r="G60" s="31">
        <f t="shared" si="6"/>
        <v>0</v>
      </c>
      <c r="H60" s="32"/>
      <c r="I60" s="32"/>
      <c r="J60" s="32"/>
      <c r="K60" s="32"/>
      <c r="L60" s="32"/>
    </row>
    <row r="61" spans="1:12" ht="15">
      <c r="A61" s="3">
        <v>47</v>
      </c>
      <c r="B61" s="1" t="s">
        <v>2</v>
      </c>
      <c r="C61" s="1"/>
      <c r="D61" s="1"/>
      <c r="E61" s="1"/>
      <c r="F61" s="1"/>
      <c r="G61" s="25">
        <f t="shared" si="6"/>
        <v>0</v>
      </c>
      <c r="H61" s="32"/>
      <c r="I61" s="28"/>
      <c r="J61" s="28"/>
      <c r="K61" s="28"/>
      <c r="L61" s="28"/>
    </row>
    <row r="62" spans="1:12" ht="15">
      <c r="A62" s="3">
        <v>48</v>
      </c>
      <c r="B62" s="1" t="s">
        <v>4</v>
      </c>
      <c r="C62" s="1"/>
      <c r="D62" s="1"/>
      <c r="E62" s="1"/>
      <c r="F62" s="1"/>
      <c r="G62" s="25">
        <f t="shared" si="6"/>
        <v>4345.04904</v>
      </c>
      <c r="H62" s="32"/>
      <c r="I62" s="28"/>
      <c r="J62" s="28">
        <f>4464.347-119.29796</f>
        <v>4345.04904</v>
      </c>
      <c r="K62" s="28"/>
      <c r="L62" s="28"/>
    </row>
    <row r="63" spans="1:12" ht="15">
      <c r="A63" s="3">
        <v>49</v>
      </c>
      <c r="B63" s="1" t="s">
        <v>10</v>
      </c>
      <c r="C63" s="1"/>
      <c r="D63" s="1"/>
      <c r="E63" s="1"/>
      <c r="F63" s="1"/>
      <c r="G63" s="25">
        <f t="shared" si="6"/>
        <v>237.339</v>
      </c>
      <c r="H63" s="32"/>
      <c r="I63" s="28"/>
      <c r="J63" s="28">
        <v>237.339</v>
      </c>
      <c r="K63" s="28"/>
      <c r="L63" s="28"/>
    </row>
    <row r="64" spans="1:12" ht="46.5">
      <c r="A64" s="3">
        <v>56</v>
      </c>
      <c r="B64" s="15" t="s">
        <v>13</v>
      </c>
      <c r="C64" s="15"/>
      <c r="D64" s="15"/>
      <c r="E64" s="15"/>
      <c r="F64" s="15"/>
      <c r="G64" s="25">
        <f t="shared" si="6"/>
        <v>4517.70974</v>
      </c>
      <c r="H64" s="32"/>
      <c r="I64" s="27"/>
      <c r="J64" s="27">
        <f>SUM(J65:J69)</f>
        <v>4517.70974</v>
      </c>
      <c r="K64" s="28"/>
      <c r="L64" s="28"/>
    </row>
    <row r="65" spans="1:12" ht="15">
      <c r="A65" s="3">
        <v>57</v>
      </c>
      <c r="B65" s="1" t="s">
        <v>3</v>
      </c>
      <c r="C65" s="1"/>
      <c r="D65" s="1"/>
      <c r="E65" s="1"/>
      <c r="F65" s="1"/>
      <c r="G65" s="25">
        <f t="shared" si="6"/>
        <v>162.21620000000001</v>
      </c>
      <c r="H65" s="32"/>
      <c r="I65" s="28"/>
      <c r="J65" s="28">
        <f>42.91824+119.29796</f>
        <v>162.21620000000001</v>
      </c>
      <c r="K65" s="28"/>
      <c r="L65" s="28"/>
    </row>
    <row r="66" spans="1:12" ht="15">
      <c r="A66" s="3">
        <v>58</v>
      </c>
      <c r="B66" s="1" t="s">
        <v>1</v>
      </c>
      <c r="C66" s="1"/>
      <c r="D66" s="1"/>
      <c r="E66" s="1"/>
      <c r="F66" s="1"/>
      <c r="G66" s="25">
        <f t="shared" si="6"/>
        <v>0</v>
      </c>
      <c r="H66" s="32"/>
      <c r="I66" s="28"/>
      <c r="J66" s="28"/>
      <c r="K66" s="28"/>
      <c r="L66" s="28"/>
    </row>
    <row r="67" spans="1:12" ht="15">
      <c r="A67" s="3">
        <v>59</v>
      </c>
      <c r="B67" s="1" t="s">
        <v>2</v>
      </c>
      <c r="C67" s="1"/>
      <c r="D67" s="1"/>
      <c r="E67" s="1"/>
      <c r="F67" s="1"/>
      <c r="G67" s="25">
        <f t="shared" si="6"/>
        <v>0</v>
      </c>
      <c r="H67" s="32"/>
      <c r="I67" s="28"/>
      <c r="J67" s="28"/>
      <c r="K67" s="28"/>
      <c r="L67" s="28"/>
    </row>
    <row r="68" spans="1:12" ht="15">
      <c r="A68" s="3">
        <v>60</v>
      </c>
      <c r="B68" s="1" t="s">
        <v>4</v>
      </c>
      <c r="C68" s="1"/>
      <c r="D68" s="1"/>
      <c r="E68" s="1"/>
      <c r="F68" s="1"/>
      <c r="G68" s="25">
        <f t="shared" si="6"/>
        <v>4129.60804</v>
      </c>
      <c r="H68" s="32"/>
      <c r="I68" s="28"/>
      <c r="J68" s="28">
        <f>4248.906-119.29796</f>
        <v>4129.60804</v>
      </c>
      <c r="K68" s="28"/>
      <c r="L68" s="28"/>
    </row>
    <row r="69" spans="1:12" ht="15">
      <c r="A69" s="3">
        <v>61</v>
      </c>
      <c r="B69" s="1" t="s">
        <v>10</v>
      </c>
      <c r="C69" s="1"/>
      <c r="D69" s="1"/>
      <c r="E69" s="1"/>
      <c r="F69" s="1"/>
      <c r="G69" s="25">
        <f t="shared" si="6"/>
        <v>225.8855</v>
      </c>
      <c r="H69" s="32"/>
      <c r="I69" s="28"/>
      <c r="J69" s="28">
        <v>225.8855</v>
      </c>
      <c r="K69" s="28"/>
      <c r="L69" s="28"/>
    </row>
    <row r="70" spans="1:12" ht="46.5">
      <c r="A70" s="3">
        <v>62</v>
      </c>
      <c r="B70" s="15" t="s">
        <v>14</v>
      </c>
      <c r="C70" s="15"/>
      <c r="D70" s="15"/>
      <c r="E70" s="15"/>
      <c r="F70" s="15"/>
      <c r="G70" s="25">
        <f t="shared" si="6"/>
        <v>4517.70974</v>
      </c>
      <c r="H70" s="32"/>
      <c r="I70" s="27"/>
      <c r="J70" s="27">
        <f>SUM(J71:J75)</f>
        <v>4517.70974</v>
      </c>
      <c r="K70" s="28"/>
      <c r="L70" s="28"/>
    </row>
    <row r="71" spans="1:12" ht="15">
      <c r="A71" s="3">
        <v>63</v>
      </c>
      <c r="B71" s="1" t="s">
        <v>3</v>
      </c>
      <c r="C71" s="1"/>
      <c r="D71" s="1"/>
      <c r="E71" s="1"/>
      <c r="F71" s="1"/>
      <c r="G71" s="25">
        <f t="shared" si="6"/>
        <v>162.21620000000001</v>
      </c>
      <c r="H71" s="32"/>
      <c r="I71" s="28"/>
      <c r="J71" s="28">
        <f>42.91824+119.29796</f>
        <v>162.21620000000001</v>
      </c>
      <c r="K71" s="28"/>
      <c r="L71" s="28"/>
    </row>
    <row r="72" spans="1:12" ht="15">
      <c r="A72" s="3">
        <v>64</v>
      </c>
      <c r="B72" s="1" t="s">
        <v>1</v>
      </c>
      <c r="C72" s="1"/>
      <c r="D72" s="1"/>
      <c r="E72" s="1"/>
      <c r="F72" s="1"/>
      <c r="G72" s="25">
        <f t="shared" si="6"/>
        <v>0</v>
      </c>
      <c r="H72" s="32"/>
      <c r="I72" s="28"/>
      <c r="J72" s="28"/>
      <c r="K72" s="28"/>
      <c r="L72" s="28"/>
    </row>
    <row r="73" spans="1:12" ht="15">
      <c r="A73" s="3">
        <v>65</v>
      </c>
      <c r="B73" s="1" t="s">
        <v>2</v>
      </c>
      <c r="C73" s="1"/>
      <c r="D73" s="1"/>
      <c r="E73" s="1"/>
      <c r="F73" s="1"/>
      <c r="G73" s="25">
        <f t="shared" si="6"/>
        <v>0</v>
      </c>
      <c r="H73" s="32"/>
      <c r="I73" s="28"/>
      <c r="J73" s="28"/>
      <c r="K73" s="28"/>
      <c r="L73" s="28"/>
    </row>
    <row r="74" spans="1:12" ht="15">
      <c r="A74" s="3">
        <v>66</v>
      </c>
      <c r="B74" s="1" t="s">
        <v>4</v>
      </c>
      <c r="C74" s="1"/>
      <c r="D74" s="1"/>
      <c r="E74" s="1"/>
      <c r="F74" s="1"/>
      <c r="G74" s="25">
        <f t="shared" si="6"/>
        <v>4129.60804</v>
      </c>
      <c r="H74" s="32"/>
      <c r="I74" s="28"/>
      <c r="J74" s="28">
        <f>4248.906-119.29796</f>
        <v>4129.60804</v>
      </c>
      <c r="K74" s="28"/>
      <c r="L74" s="28"/>
    </row>
    <row r="75" spans="1:12" ht="15">
      <c r="A75" s="3">
        <v>67</v>
      </c>
      <c r="B75" s="1" t="s">
        <v>10</v>
      </c>
      <c r="C75" s="1"/>
      <c r="D75" s="1"/>
      <c r="E75" s="1"/>
      <c r="F75" s="1"/>
      <c r="G75" s="25">
        <f t="shared" si="6"/>
        <v>225.8855</v>
      </c>
      <c r="H75" s="32"/>
      <c r="I75" s="28"/>
      <c r="J75" s="28">
        <v>225.8855</v>
      </c>
      <c r="K75" s="28"/>
      <c r="L75" s="28"/>
    </row>
    <row r="76" spans="1:12" ht="30.75">
      <c r="A76" s="3">
        <v>68</v>
      </c>
      <c r="B76" s="15" t="s">
        <v>15</v>
      </c>
      <c r="C76" s="15"/>
      <c r="D76" s="15"/>
      <c r="E76" s="15"/>
      <c r="F76" s="15"/>
      <c r="G76" s="25">
        <f t="shared" si="6"/>
        <v>4517.70974</v>
      </c>
      <c r="H76" s="32"/>
      <c r="I76" s="27"/>
      <c r="J76" s="27">
        <f>SUM(J77:J81)</f>
        <v>4517.70974</v>
      </c>
      <c r="K76" s="28"/>
      <c r="L76" s="28"/>
    </row>
    <row r="77" spans="1:12" ht="15">
      <c r="A77" s="3">
        <v>69</v>
      </c>
      <c r="B77" s="1" t="s">
        <v>3</v>
      </c>
      <c r="C77" s="1"/>
      <c r="D77" s="1"/>
      <c r="E77" s="1"/>
      <c r="F77" s="1"/>
      <c r="G77" s="25">
        <f t="shared" si="6"/>
        <v>162.21620000000001</v>
      </c>
      <c r="H77" s="32"/>
      <c r="I77" s="28"/>
      <c r="J77" s="28">
        <f>42.91824+119.29796</f>
        <v>162.21620000000001</v>
      </c>
      <c r="K77" s="28"/>
      <c r="L77" s="28"/>
    </row>
    <row r="78" spans="1:12" ht="15">
      <c r="A78" s="3">
        <v>70</v>
      </c>
      <c r="B78" s="1" t="s">
        <v>1</v>
      </c>
      <c r="C78" s="1"/>
      <c r="D78" s="1"/>
      <c r="E78" s="1"/>
      <c r="F78" s="1"/>
      <c r="G78" s="25">
        <f t="shared" si="6"/>
        <v>0</v>
      </c>
      <c r="H78" s="32"/>
      <c r="I78" s="28"/>
      <c r="J78" s="28"/>
      <c r="K78" s="28"/>
      <c r="L78" s="28"/>
    </row>
    <row r="79" spans="1:12" ht="15">
      <c r="A79" s="3">
        <v>71</v>
      </c>
      <c r="B79" s="1" t="s">
        <v>2</v>
      </c>
      <c r="C79" s="1"/>
      <c r="D79" s="1"/>
      <c r="E79" s="1"/>
      <c r="F79" s="1"/>
      <c r="G79" s="25">
        <f t="shared" si="6"/>
        <v>0</v>
      </c>
      <c r="H79" s="32"/>
      <c r="I79" s="28"/>
      <c r="J79" s="28"/>
      <c r="K79" s="28"/>
      <c r="L79" s="28"/>
    </row>
    <row r="80" spans="1:12" ht="15">
      <c r="A80" s="3">
        <v>72</v>
      </c>
      <c r="B80" s="1" t="s">
        <v>4</v>
      </c>
      <c r="C80" s="1"/>
      <c r="D80" s="1"/>
      <c r="E80" s="1"/>
      <c r="F80" s="1"/>
      <c r="G80" s="25">
        <f t="shared" si="6"/>
        <v>4129.60804</v>
      </c>
      <c r="H80" s="32"/>
      <c r="I80" s="28"/>
      <c r="J80" s="28">
        <f>4248.906-119.29796</f>
        <v>4129.60804</v>
      </c>
      <c r="K80" s="28"/>
      <c r="L80" s="28"/>
    </row>
    <row r="81" spans="1:12" ht="15">
      <c r="A81" s="3">
        <v>73</v>
      </c>
      <c r="B81" s="1" t="s">
        <v>10</v>
      </c>
      <c r="C81" s="1"/>
      <c r="D81" s="1"/>
      <c r="E81" s="1"/>
      <c r="F81" s="1"/>
      <c r="G81" s="25">
        <f t="shared" si="6"/>
        <v>225.8855</v>
      </c>
      <c r="H81" s="32"/>
      <c r="I81" s="28"/>
      <c r="J81" s="28">
        <v>225.8855</v>
      </c>
      <c r="K81" s="28"/>
      <c r="L81" s="28"/>
    </row>
    <row r="82" spans="1:12" ht="46.5">
      <c r="A82" s="3">
        <v>86</v>
      </c>
      <c r="B82" s="15" t="s">
        <v>16</v>
      </c>
      <c r="C82" s="18"/>
      <c r="D82" s="18"/>
      <c r="E82" s="18"/>
      <c r="F82" s="18"/>
      <c r="G82" s="25">
        <f aca="true" t="shared" si="9" ref="G82:G129">SUM(H82:L82)</f>
        <v>2417.7097400000002</v>
      </c>
      <c r="H82" s="32"/>
      <c r="I82" s="27"/>
      <c r="J82" s="27">
        <f>SUM(J83:J87)</f>
        <v>2417.7097400000002</v>
      </c>
      <c r="K82" s="28"/>
      <c r="L82" s="28"/>
    </row>
    <row r="83" spans="1:12" ht="15">
      <c r="A83" s="3">
        <v>87</v>
      </c>
      <c r="B83" s="1" t="s">
        <v>3</v>
      </c>
      <c r="C83" s="1"/>
      <c r="D83" s="1"/>
      <c r="E83" s="1"/>
      <c r="F83" s="1"/>
      <c r="G83" s="25">
        <f t="shared" si="9"/>
        <v>142.2662</v>
      </c>
      <c r="H83" s="32"/>
      <c r="I83" s="28"/>
      <c r="J83" s="28">
        <f>22.96824+119.29796</f>
        <v>142.2662</v>
      </c>
      <c r="K83" s="28"/>
      <c r="L83" s="28"/>
    </row>
    <row r="84" spans="1:12" ht="15">
      <c r="A84" s="3">
        <v>88</v>
      </c>
      <c r="B84" s="1" t="s">
        <v>1</v>
      </c>
      <c r="C84" s="1"/>
      <c r="D84" s="1"/>
      <c r="E84" s="1"/>
      <c r="F84" s="1"/>
      <c r="G84" s="25">
        <f t="shared" si="9"/>
        <v>0</v>
      </c>
      <c r="H84" s="32"/>
      <c r="I84" s="28"/>
      <c r="J84" s="28"/>
      <c r="K84" s="28"/>
      <c r="L84" s="28"/>
    </row>
    <row r="85" spans="1:12" ht="15">
      <c r="A85" s="3">
        <v>89</v>
      </c>
      <c r="B85" s="1" t="s">
        <v>2</v>
      </c>
      <c r="C85" s="1"/>
      <c r="D85" s="1"/>
      <c r="E85" s="1"/>
      <c r="F85" s="1"/>
      <c r="G85" s="25">
        <f t="shared" si="9"/>
        <v>0</v>
      </c>
      <c r="H85" s="32"/>
      <c r="I85" s="28"/>
      <c r="J85" s="28"/>
      <c r="K85" s="28"/>
      <c r="L85" s="28"/>
    </row>
    <row r="86" spans="1:12" ht="15">
      <c r="A86" s="3">
        <v>90</v>
      </c>
      <c r="B86" s="1" t="s">
        <v>4</v>
      </c>
      <c r="C86" s="1"/>
      <c r="D86" s="1"/>
      <c r="E86" s="1"/>
      <c r="F86" s="1"/>
      <c r="G86" s="25">
        <f t="shared" si="9"/>
        <v>2154.5580400000003</v>
      </c>
      <c r="H86" s="32"/>
      <c r="I86" s="28"/>
      <c r="J86" s="28">
        <f>2273.856-119.29796</f>
        <v>2154.5580400000003</v>
      </c>
      <c r="K86" s="28"/>
      <c r="L86" s="28"/>
    </row>
    <row r="87" spans="1:12" ht="15">
      <c r="A87" s="3">
        <v>91</v>
      </c>
      <c r="B87" s="1" t="s">
        <v>10</v>
      </c>
      <c r="C87" s="1"/>
      <c r="D87" s="1"/>
      <c r="E87" s="1"/>
      <c r="F87" s="1"/>
      <c r="G87" s="25">
        <f t="shared" si="9"/>
        <v>120.8855</v>
      </c>
      <c r="H87" s="32"/>
      <c r="I87" s="28"/>
      <c r="J87" s="28">
        <v>120.8855</v>
      </c>
      <c r="K87" s="28"/>
      <c r="L87" s="28"/>
    </row>
    <row r="88" spans="1:12" ht="62.25">
      <c r="A88" s="3">
        <v>92</v>
      </c>
      <c r="B88" s="17" t="s">
        <v>50</v>
      </c>
      <c r="C88" s="1"/>
      <c r="D88" s="1"/>
      <c r="E88" s="1"/>
      <c r="F88" s="1"/>
      <c r="G88" s="25">
        <f t="shared" si="9"/>
        <v>2417.7097400000002</v>
      </c>
      <c r="H88" s="32"/>
      <c r="I88" s="27"/>
      <c r="J88" s="27">
        <f>SUM(J89:J93)</f>
        <v>2417.7097400000002</v>
      </c>
      <c r="K88" s="28"/>
      <c r="L88" s="28"/>
    </row>
    <row r="89" spans="1:12" ht="15">
      <c r="A89" s="3">
        <v>93</v>
      </c>
      <c r="B89" s="1" t="s">
        <v>3</v>
      </c>
      <c r="C89" s="1"/>
      <c r="D89" s="1"/>
      <c r="E89" s="1"/>
      <c r="F89" s="1"/>
      <c r="G89" s="25">
        <f t="shared" si="9"/>
        <v>142.2662</v>
      </c>
      <c r="H89" s="32"/>
      <c r="I89" s="28"/>
      <c r="J89" s="28">
        <f>22.96824+119.29796</f>
        <v>142.2662</v>
      </c>
      <c r="K89" s="28"/>
      <c r="L89" s="28"/>
    </row>
    <row r="90" spans="1:12" ht="15">
      <c r="A90" s="3">
        <v>94</v>
      </c>
      <c r="B90" s="1" t="s">
        <v>1</v>
      </c>
      <c r="C90" s="1"/>
      <c r="D90" s="1"/>
      <c r="E90" s="1"/>
      <c r="F90" s="1"/>
      <c r="G90" s="25">
        <f t="shared" si="9"/>
        <v>0</v>
      </c>
      <c r="H90" s="32"/>
      <c r="I90" s="28"/>
      <c r="J90" s="28"/>
      <c r="K90" s="28"/>
      <c r="L90" s="28"/>
    </row>
    <row r="91" spans="1:12" ht="15">
      <c r="A91" s="3">
        <v>95</v>
      </c>
      <c r="B91" s="1" t="s">
        <v>2</v>
      </c>
      <c r="C91" s="1"/>
      <c r="D91" s="1"/>
      <c r="E91" s="1"/>
      <c r="F91" s="1"/>
      <c r="G91" s="25">
        <f t="shared" si="9"/>
        <v>0</v>
      </c>
      <c r="H91" s="32"/>
      <c r="I91" s="28"/>
      <c r="J91" s="28"/>
      <c r="K91" s="28"/>
      <c r="L91" s="28"/>
    </row>
    <row r="92" spans="1:12" ht="15">
      <c r="A92" s="3">
        <v>96</v>
      </c>
      <c r="B92" s="1" t="s">
        <v>4</v>
      </c>
      <c r="C92" s="1"/>
      <c r="D92" s="1"/>
      <c r="E92" s="1"/>
      <c r="F92" s="1"/>
      <c r="G92" s="25">
        <f t="shared" si="9"/>
        <v>2154.5580400000003</v>
      </c>
      <c r="H92" s="32"/>
      <c r="I92" s="28"/>
      <c r="J92" s="28">
        <f>2273.856-119.29796</f>
        <v>2154.5580400000003</v>
      </c>
      <c r="K92" s="28"/>
      <c r="L92" s="28"/>
    </row>
    <row r="93" spans="1:12" ht="15">
      <c r="A93" s="3">
        <v>97</v>
      </c>
      <c r="B93" s="1" t="s">
        <v>10</v>
      </c>
      <c r="C93" s="1"/>
      <c r="D93" s="1"/>
      <c r="E93" s="1"/>
      <c r="F93" s="1"/>
      <c r="G93" s="25">
        <f t="shared" si="9"/>
        <v>120.8855</v>
      </c>
      <c r="H93" s="32"/>
      <c r="I93" s="28"/>
      <c r="J93" s="28">
        <v>120.8855</v>
      </c>
      <c r="K93" s="28"/>
      <c r="L93" s="28"/>
    </row>
    <row r="94" spans="1:12" ht="46.5">
      <c r="A94" s="3">
        <v>104</v>
      </c>
      <c r="B94" s="18" t="s">
        <v>17</v>
      </c>
      <c r="C94" s="18"/>
      <c r="D94" s="18"/>
      <c r="E94" s="18"/>
      <c r="F94" s="18"/>
      <c r="G94" s="25">
        <f t="shared" si="9"/>
        <v>2500</v>
      </c>
      <c r="H94" s="32"/>
      <c r="I94" s="28"/>
      <c r="J94" s="27"/>
      <c r="K94" s="27">
        <f>SUM(K95:K99)</f>
        <v>2500</v>
      </c>
      <c r="L94" s="28"/>
    </row>
    <row r="95" spans="1:12" ht="15">
      <c r="A95" s="3">
        <v>105</v>
      </c>
      <c r="B95" s="1" t="s">
        <v>3</v>
      </c>
      <c r="C95" s="1"/>
      <c r="D95" s="1"/>
      <c r="E95" s="1"/>
      <c r="F95" s="1"/>
      <c r="G95" s="25">
        <f t="shared" si="9"/>
        <v>190.95</v>
      </c>
      <c r="H95" s="32"/>
      <c r="I95" s="28"/>
      <c r="J95" s="28"/>
      <c r="K95" s="28">
        <f>23.75+167.2</f>
        <v>190.95</v>
      </c>
      <c r="L95" s="28"/>
    </row>
    <row r="96" spans="1:12" ht="15">
      <c r="A96" s="3">
        <v>106</v>
      </c>
      <c r="B96" s="1" t="s">
        <v>1</v>
      </c>
      <c r="C96" s="1"/>
      <c r="D96" s="1"/>
      <c r="E96" s="1"/>
      <c r="F96" s="1"/>
      <c r="G96" s="25">
        <f t="shared" si="9"/>
        <v>0</v>
      </c>
      <c r="H96" s="32"/>
      <c r="I96" s="28"/>
      <c r="J96" s="28"/>
      <c r="K96" s="28"/>
      <c r="L96" s="28"/>
    </row>
    <row r="97" spans="1:12" ht="15">
      <c r="A97" s="3">
        <v>107</v>
      </c>
      <c r="B97" s="1" t="s">
        <v>2</v>
      </c>
      <c r="C97" s="1"/>
      <c r="D97" s="1"/>
      <c r="E97" s="1"/>
      <c r="F97" s="1"/>
      <c r="G97" s="25">
        <f t="shared" si="9"/>
        <v>0</v>
      </c>
      <c r="H97" s="32"/>
      <c r="I97" s="28"/>
      <c r="J97" s="28"/>
      <c r="K97" s="28"/>
      <c r="L97" s="28"/>
    </row>
    <row r="98" spans="1:12" ht="15">
      <c r="A98" s="3">
        <v>108</v>
      </c>
      <c r="B98" s="1" t="s">
        <v>4</v>
      </c>
      <c r="C98" s="1"/>
      <c r="D98" s="1"/>
      <c r="E98" s="1"/>
      <c r="F98" s="1"/>
      <c r="G98" s="25">
        <f t="shared" si="9"/>
        <v>2184.05</v>
      </c>
      <c r="H98" s="32"/>
      <c r="I98" s="28"/>
      <c r="J98" s="28"/>
      <c r="K98" s="28">
        <f>2351.25-167.2</f>
        <v>2184.05</v>
      </c>
      <c r="L98" s="28"/>
    </row>
    <row r="99" spans="1:12" ht="15">
      <c r="A99" s="3">
        <v>109</v>
      </c>
      <c r="B99" s="1" t="s">
        <v>10</v>
      </c>
      <c r="C99" s="1"/>
      <c r="D99" s="1"/>
      <c r="E99" s="1"/>
      <c r="F99" s="1"/>
      <c r="G99" s="25">
        <f t="shared" si="9"/>
        <v>125</v>
      </c>
      <c r="H99" s="32"/>
      <c r="I99" s="28"/>
      <c r="J99" s="28"/>
      <c r="K99" s="28">
        <v>125</v>
      </c>
      <c r="L99" s="28"/>
    </row>
    <row r="100" spans="1:12" ht="30.75">
      <c r="A100" s="3">
        <v>110</v>
      </c>
      <c r="B100" s="17" t="s">
        <v>41</v>
      </c>
      <c r="C100" s="18"/>
      <c r="D100" s="18"/>
      <c r="E100" s="18"/>
      <c r="F100" s="18"/>
      <c r="G100" s="25">
        <f t="shared" si="9"/>
        <v>4600</v>
      </c>
      <c r="H100" s="32"/>
      <c r="I100" s="28"/>
      <c r="J100" s="27"/>
      <c r="K100" s="27">
        <f>SUM(K101:K105)</f>
        <v>4600</v>
      </c>
      <c r="L100" s="28"/>
    </row>
    <row r="101" spans="1:12" ht="15">
      <c r="A101" s="3">
        <v>111</v>
      </c>
      <c r="B101" s="1" t="s">
        <v>3</v>
      </c>
      <c r="C101" s="1"/>
      <c r="D101" s="1"/>
      <c r="E101" s="1"/>
      <c r="F101" s="1"/>
      <c r="G101" s="25">
        <f t="shared" si="9"/>
        <v>210.89999999999998</v>
      </c>
      <c r="H101" s="32"/>
      <c r="I101" s="28"/>
      <c r="J101" s="28"/>
      <c r="K101" s="28">
        <f>43.7+167.2</f>
        <v>210.89999999999998</v>
      </c>
      <c r="L101" s="28"/>
    </row>
    <row r="102" spans="1:12" ht="15">
      <c r="A102" s="3">
        <v>112</v>
      </c>
      <c r="B102" s="1" t="s">
        <v>1</v>
      </c>
      <c r="C102" s="1"/>
      <c r="D102" s="1"/>
      <c r="E102" s="1"/>
      <c r="F102" s="1"/>
      <c r="G102" s="25">
        <f t="shared" si="9"/>
        <v>0</v>
      </c>
      <c r="H102" s="32"/>
      <c r="I102" s="28"/>
      <c r="J102" s="28"/>
      <c r="K102" s="28"/>
      <c r="L102" s="28"/>
    </row>
    <row r="103" spans="1:12" ht="15">
      <c r="A103" s="3">
        <v>113</v>
      </c>
      <c r="B103" s="1" t="s">
        <v>2</v>
      </c>
      <c r="C103" s="1"/>
      <c r="D103" s="1"/>
      <c r="E103" s="1"/>
      <c r="F103" s="1"/>
      <c r="G103" s="25">
        <f t="shared" si="9"/>
        <v>0</v>
      </c>
      <c r="H103" s="32"/>
      <c r="I103" s="28"/>
      <c r="J103" s="28"/>
      <c r="K103" s="28"/>
      <c r="L103" s="28"/>
    </row>
    <row r="104" spans="1:12" ht="15">
      <c r="A104" s="3">
        <v>114</v>
      </c>
      <c r="B104" s="1" t="s">
        <v>4</v>
      </c>
      <c r="C104" s="1"/>
      <c r="D104" s="1"/>
      <c r="E104" s="1"/>
      <c r="F104" s="1"/>
      <c r="G104" s="25">
        <f t="shared" si="9"/>
        <v>4159.1</v>
      </c>
      <c r="H104" s="32"/>
      <c r="I104" s="28"/>
      <c r="J104" s="28"/>
      <c r="K104" s="28">
        <f>4326.3-167.2</f>
        <v>4159.1</v>
      </c>
      <c r="L104" s="28"/>
    </row>
    <row r="105" spans="1:12" ht="15">
      <c r="A105" s="3">
        <v>115</v>
      </c>
      <c r="B105" s="1" t="s">
        <v>10</v>
      </c>
      <c r="C105" s="1"/>
      <c r="D105" s="1"/>
      <c r="E105" s="1"/>
      <c r="F105" s="1"/>
      <c r="G105" s="25">
        <f t="shared" si="9"/>
        <v>230</v>
      </c>
      <c r="H105" s="32"/>
      <c r="I105" s="28"/>
      <c r="J105" s="28"/>
      <c r="K105" s="28">
        <v>230</v>
      </c>
      <c r="L105" s="28"/>
    </row>
    <row r="106" spans="1:12" ht="46.5">
      <c r="A106" s="3">
        <v>116</v>
      </c>
      <c r="B106" s="17" t="s">
        <v>42</v>
      </c>
      <c r="C106" s="18"/>
      <c r="D106" s="18"/>
      <c r="E106" s="18"/>
      <c r="F106" s="18"/>
      <c r="G106" s="25">
        <f t="shared" si="9"/>
        <v>4600</v>
      </c>
      <c r="H106" s="32"/>
      <c r="I106" s="28"/>
      <c r="J106" s="27"/>
      <c r="K106" s="27">
        <f>SUM(K107:K111)</f>
        <v>4600</v>
      </c>
      <c r="L106" s="28"/>
    </row>
    <row r="107" spans="1:12" ht="15">
      <c r="A107" s="3">
        <v>117</v>
      </c>
      <c r="B107" s="1" t="s">
        <v>3</v>
      </c>
      <c r="C107" s="1"/>
      <c r="D107" s="1"/>
      <c r="E107" s="1"/>
      <c r="F107" s="1"/>
      <c r="G107" s="25">
        <f t="shared" si="9"/>
        <v>210.89999999999998</v>
      </c>
      <c r="H107" s="32"/>
      <c r="I107" s="28"/>
      <c r="J107" s="28"/>
      <c r="K107" s="28">
        <f>43.7+167.2</f>
        <v>210.89999999999998</v>
      </c>
      <c r="L107" s="28"/>
    </row>
    <row r="108" spans="1:12" ht="15">
      <c r="A108" s="3">
        <v>118</v>
      </c>
      <c r="B108" s="1" t="s">
        <v>1</v>
      </c>
      <c r="C108" s="1"/>
      <c r="D108" s="1"/>
      <c r="E108" s="1"/>
      <c r="F108" s="1"/>
      <c r="G108" s="25">
        <f t="shared" si="9"/>
        <v>0</v>
      </c>
      <c r="H108" s="32"/>
      <c r="I108" s="28"/>
      <c r="J108" s="28"/>
      <c r="K108" s="28"/>
      <c r="L108" s="28"/>
    </row>
    <row r="109" spans="1:12" ht="15">
      <c r="A109" s="3">
        <v>119</v>
      </c>
      <c r="B109" s="1" t="s">
        <v>2</v>
      </c>
      <c r="C109" s="1"/>
      <c r="D109" s="1"/>
      <c r="E109" s="1"/>
      <c r="F109" s="1"/>
      <c r="G109" s="25">
        <f t="shared" si="9"/>
        <v>0</v>
      </c>
      <c r="H109" s="32"/>
      <c r="I109" s="28"/>
      <c r="J109" s="28"/>
      <c r="K109" s="28"/>
      <c r="L109" s="28"/>
    </row>
    <row r="110" spans="1:12" ht="15">
      <c r="A110" s="3">
        <v>120</v>
      </c>
      <c r="B110" s="1" t="s">
        <v>4</v>
      </c>
      <c r="C110" s="1"/>
      <c r="D110" s="1"/>
      <c r="E110" s="1"/>
      <c r="F110" s="1"/>
      <c r="G110" s="25">
        <f t="shared" si="9"/>
        <v>4159.1</v>
      </c>
      <c r="H110" s="32"/>
      <c r="I110" s="28"/>
      <c r="J110" s="28"/>
      <c r="K110" s="28">
        <f>4326.3-167.2</f>
        <v>4159.1</v>
      </c>
      <c r="L110" s="28"/>
    </row>
    <row r="111" spans="1:12" ht="15">
      <c r="A111" s="3">
        <v>121</v>
      </c>
      <c r="B111" s="1" t="s">
        <v>10</v>
      </c>
      <c r="C111" s="1"/>
      <c r="D111" s="1"/>
      <c r="E111" s="1"/>
      <c r="F111" s="1"/>
      <c r="G111" s="25">
        <f t="shared" si="9"/>
        <v>230</v>
      </c>
      <c r="H111" s="32"/>
      <c r="I111" s="28"/>
      <c r="J111" s="28"/>
      <c r="K111" s="28">
        <v>230</v>
      </c>
      <c r="L111" s="28"/>
    </row>
    <row r="112" spans="1:12" ht="93.75">
      <c r="A112" s="3">
        <v>122</v>
      </c>
      <c r="B112" s="17" t="s">
        <v>43</v>
      </c>
      <c r="C112" s="18"/>
      <c r="D112" s="18"/>
      <c r="E112" s="18"/>
      <c r="F112" s="18"/>
      <c r="G112" s="25">
        <f t="shared" si="9"/>
        <v>4600</v>
      </c>
      <c r="H112" s="32"/>
      <c r="I112" s="28"/>
      <c r="J112" s="27"/>
      <c r="K112" s="27">
        <f>SUM(K113:K117)</f>
        <v>4600</v>
      </c>
      <c r="L112" s="28"/>
    </row>
    <row r="113" spans="1:12" ht="15">
      <c r="A113" s="3">
        <v>123</v>
      </c>
      <c r="B113" s="1" t="s">
        <v>3</v>
      </c>
      <c r="C113" s="1"/>
      <c r="D113" s="1"/>
      <c r="E113" s="1"/>
      <c r="F113" s="1"/>
      <c r="G113" s="25">
        <f t="shared" si="9"/>
        <v>210.89999999999998</v>
      </c>
      <c r="H113" s="32"/>
      <c r="I113" s="28"/>
      <c r="J113" s="28"/>
      <c r="K113" s="28">
        <f>43.7+167.2</f>
        <v>210.89999999999998</v>
      </c>
      <c r="L113" s="28"/>
    </row>
    <row r="114" spans="1:12" ht="15">
      <c r="A114" s="3">
        <v>124</v>
      </c>
      <c r="B114" s="1" t="s">
        <v>1</v>
      </c>
      <c r="C114" s="1"/>
      <c r="D114" s="1"/>
      <c r="E114" s="1"/>
      <c r="F114" s="1"/>
      <c r="G114" s="25">
        <f t="shared" si="9"/>
        <v>0</v>
      </c>
      <c r="H114" s="32"/>
      <c r="I114" s="28"/>
      <c r="J114" s="28"/>
      <c r="K114" s="28"/>
      <c r="L114" s="28"/>
    </row>
    <row r="115" spans="1:12" ht="15">
      <c r="A115" s="3">
        <v>125</v>
      </c>
      <c r="B115" s="1" t="s">
        <v>2</v>
      </c>
      <c r="C115" s="1"/>
      <c r="D115" s="1"/>
      <c r="E115" s="1"/>
      <c r="F115" s="1"/>
      <c r="G115" s="25">
        <f t="shared" si="9"/>
        <v>0</v>
      </c>
      <c r="H115" s="32"/>
      <c r="I115" s="28"/>
      <c r="J115" s="28"/>
      <c r="K115" s="28"/>
      <c r="L115" s="28"/>
    </row>
    <row r="116" spans="1:12" ht="15">
      <c r="A116" s="3">
        <v>126</v>
      </c>
      <c r="B116" s="1" t="s">
        <v>4</v>
      </c>
      <c r="C116" s="1"/>
      <c r="D116" s="1"/>
      <c r="E116" s="1"/>
      <c r="F116" s="1"/>
      <c r="G116" s="25">
        <f t="shared" si="9"/>
        <v>4159.1</v>
      </c>
      <c r="H116" s="32"/>
      <c r="I116" s="28"/>
      <c r="J116" s="28"/>
      <c r="K116" s="28">
        <f>4326.3-167.2</f>
        <v>4159.1</v>
      </c>
      <c r="L116" s="28"/>
    </row>
    <row r="117" spans="1:12" ht="15">
      <c r="A117" s="3">
        <v>127</v>
      </c>
      <c r="B117" s="1" t="s">
        <v>10</v>
      </c>
      <c r="C117" s="1"/>
      <c r="D117" s="1"/>
      <c r="E117" s="1"/>
      <c r="F117" s="1"/>
      <c r="G117" s="25">
        <f t="shared" si="9"/>
        <v>230</v>
      </c>
      <c r="H117" s="32"/>
      <c r="I117" s="28"/>
      <c r="J117" s="28"/>
      <c r="K117" s="28">
        <v>230</v>
      </c>
      <c r="L117" s="28"/>
    </row>
    <row r="118" spans="1:12" ht="62.25">
      <c r="A118" s="3">
        <v>128</v>
      </c>
      <c r="B118" s="17" t="s">
        <v>44</v>
      </c>
      <c r="C118" s="18"/>
      <c r="D118" s="18"/>
      <c r="E118" s="18"/>
      <c r="F118" s="18"/>
      <c r="G118" s="25">
        <f t="shared" si="9"/>
        <v>4600</v>
      </c>
      <c r="H118" s="32"/>
      <c r="I118" s="28"/>
      <c r="J118" s="27"/>
      <c r="K118" s="27">
        <f>SUM(K119:K123)</f>
        <v>4600</v>
      </c>
      <c r="L118" s="28"/>
    </row>
    <row r="119" spans="1:12" ht="15">
      <c r="A119" s="3">
        <v>129</v>
      </c>
      <c r="B119" s="1" t="s">
        <v>3</v>
      </c>
      <c r="C119" s="1"/>
      <c r="D119" s="1"/>
      <c r="E119" s="1"/>
      <c r="F119" s="1"/>
      <c r="G119" s="25">
        <f t="shared" si="9"/>
        <v>210.89999999999998</v>
      </c>
      <c r="H119" s="32"/>
      <c r="I119" s="28"/>
      <c r="J119" s="28"/>
      <c r="K119" s="28">
        <f>43.7+167.2</f>
        <v>210.89999999999998</v>
      </c>
      <c r="L119" s="28"/>
    </row>
    <row r="120" spans="1:12" ht="15">
      <c r="A120" s="3">
        <v>130</v>
      </c>
      <c r="B120" s="1" t="s">
        <v>1</v>
      </c>
      <c r="C120" s="1"/>
      <c r="D120" s="1"/>
      <c r="E120" s="1"/>
      <c r="F120" s="1"/>
      <c r="G120" s="25">
        <f t="shared" si="9"/>
        <v>0</v>
      </c>
      <c r="H120" s="32"/>
      <c r="I120" s="28"/>
      <c r="J120" s="28"/>
      <c r="K120" s="28"/>
      <c r="L120" s="28"/>
    </row>
    <row r="121" spans="1:12" ht="15">
      <c r="A121" s="3">
        <v>131</v>
      </c>
      <c r="B121" s="1" t="s">
        <v>2</v>
      </c>
      <c r="C121" s="1"/>
      <c r="D121" s="1"/>
      <c r="E121" s="1"/>
      <c r="F121" s="1"/>
      <c r="G121" s="25">
        <f t="shared" si="9"/>
        <v>0</v>
      </c>
      <c r="H121" s="32"/>
      <c r="I121" s="28"/>
      <c r="J121" s="28"/>
      <c r="K121" s="28"/>
      <c r="L121" s="28"/>
    </row>
    <row r="122" spans="1:12" ht="15">
      <c r="A122" s="3">
        <v>132</v>
      </c>
      <c r="B122" s="1" t="s">
        <v>4</v>
      </c>
      <c r="C122" s="1"/>
      <c r="D122" s="1"/>
      <c r="E122" s="1"/>
      <c r="F122" s="1"/>
      <c r="G122" s="25">
        <f t="shared" si="9"/>
        <v>4159.1</v>
      </c>
      <c r="H122" s="32"/>
      <c r="I122" s="28"/>
      <c r="J122" s="28"/>
      <c r="K122" s="28">
        <f>4326.3-167.2</f>
        <v>4159.1</v>
      </c>
      <c r="L122" s="28"/>
    </row>
    <row r="123" spans="1:12" ht="15">
      <c r="A123" s="3">
        <v>133</v>
      </c>
      <c r="B123" s="1" t="s">
        <v>10</v>
      </c>
      <c r="C123" s="1"/>
      <c r="D123" s="1"/>
      <c r="E123" s="1"/>
      <c r="F123" s="1"/>
      <c r="G123" s="25">
        <f t="shared" si="9"/>
        <v>230</v>
      </c>
      <c r="H123" s="32"/>
      <c r="I123" s="28"/>
      <c r="J123" s="28"/>
      <c r="K123" s="28">
        <v>230</v>
      </c>
      <c r="L123" s="28"/>
    </row>
    <row r="124" spans="1:12" ht="46.5">
      <c r="A124" s="3">
        <v>140</v>
      </c>
      <c r="B124" s="17" t="s">
        <v>18</v>
      </c>
      <c r="C124" s="18"/>
      <c r="D124" s="18"/>
      <c r="E124" s="18"/>
      <c r="F124" s="18"/>
      <c r="G124" s="25">
        <f t="shared" si="9"/>
        <v>4600</v>
      </c>
      <c r="H124" s="32"/>
      <c r="I124" s="28"/>
      <c r="J124" s="28"/>
      <c r="K124" s="27"/>
      <c r="L124" s="27">
        <f>SUM(L125:L129)</f>
        <v>4600</v>
      </c>
    </row>
    <row r="125" spans="1:12" ht="15">
      <c r="A125" s="3">
        <v>141</v>
      </c>
      <c r="B125" s="1" t="s">
        <v>3</v>
      </c>
      <c r="C125" s="1"/>
      <c r="D125" s="1"/>
      <c r="E125" s="1"/>
      <c r="F125" s="1"/>
      <c r="G125" s="25">
        <f t="shared" si="9"/>
        <v>43.7</v>
      </c>
      <c r="H125" s="32"/>
      <c r="I125" s="28"/>
      <c r="J125" s="28"/>
      <c r="K125" s="28"/>
      <c r="L125" s="28">
        <v>43.7</v>
      </c>
    </row>
    <row r="126" spans="1:12" ht="15">
      <c r="A126" s="3">
        <v>142</v>
      </c>
      <c r="B126" s="1" t="s">
        <v>1</v>
      </c>
      <c r="C126" s="1"/>
      <c r="D126" s="1"/>
      <c r="E126" s="1"/>
      <c r="F126" s="1"/>
      <c r="G126" s="25">
        <f t="shared" si="9"/>
        <v>0</v>
      </c>
      <c r="H126" s="32"/>
      <c r="I126" s="28"/>
      <c r="J126" s="28"/>
      <c r="K126" s="28"/>
      <c r="L126" s="28"/>
    </row>
    <row r="127" spans="1:12" ht="15">
      <c r="A127" s="3">
        <v>143</v>
      </c>
      <c r="B127" s="1" t="s">
        <v>2</v>
      </c>
      <c r="C127" s="1"/>
      <c r="D127" s="1"/>
      <c r="E127" s="1"/>
      <c r="F127" s="1"/>
      <c r="G127" s="25">
        <f t="shared" si="9"/>
        <v>0</v>
      </c>
      <c r="H127" s="32"/>
      <c r="I127" s="28"/>
      <c r="J127" s="28"/>
      <c r="K127" s="28"/>
      <c r="L127" s="28"/>
    </row>
    <row r="128" spans="1:12" ht="15">
      <c r="A128" s="3">
        <v>144</v>
      </c>
      <c r="B128" s="1" t="s">
        <v>4</v>
      </c>
      <c r="C128" s="1"/>
      <c r="D128" s="1"/>
      <c r="E128" s="1"/>
      <c r="F128" s="1"/>
      <c r="G128" s="25">
        <f t="shared" si="9"/>
        <v>4326.3</v>
      </c>
      <c r="H128" s="32"/>
      <c r="I128" s="28"/>
      <c r="J128" s="28"/>
      <c r="K128" s="28"/>
      <c r="L128" s="28">
        <v>4326.3</v>
      </c>
    </row>
    <row r="129" spans="1:12" ht="15">
      <c r="A129" s="3">
        <v>145</v>
      </c>
      <c r="B129" s="1" t="s">
        <v>10</v>
      </c>
      <c r="C129" s="1"/>
      <c r="D129" s="1"/>
      <c r="E129" s="1"/>
      <c r="F129" s="1"/>
      <c r="G129" s="25">
        <f t="shared" si="9"/>
        <v>230</v>
      </c>
      <c r="H129" s="32"/>
      <c r="I129" s="28"/>
      <c r="J129" s="28"/>
      <c r="K129" s="28"/>
      <c r="L129" s="28">
        <v>230</v>
      </c>
    </row>
    <row r="130" spans="1:12" ht="46.5">
      <c r="A130" s="3">
        <v>176</v>
      </c>
      <c r="B130" s="15" t="s">
        <v>19</v>
      </c>
      <c r="C130" s="1"/>
      <c r="D130" s="1"/>
      <c r="E130" s="1"/>
      <c r="F130" s="1"/>
      <c r="G130" s="25">
        <f aca="true" t="shared" si="10" ref="G130:G135">SUM(H130:L130)</f>
        <v>4600</v>
      </c>
      <c r="H130" s="32"/>
      <c r="I130" s="28"/>
      <c r="J130" s="28"/>
      <c r="K130" s="28"/>
      <c r="L130" s="27">
        <f>SUM(L131:L135)</f>
        <v>4600</v>
      </c>
    </row>
    <row r="131" spans="1:12" ht="15">
      <c r="A131" s="3">
        <v>177</v>
      </c>
      <c r="B131" s="1" t="s">
        <v>3</v>
      </c>
      <c r="C131" s="1"/>
      <c r="D131" s="1"/>
      <c r="E131" s="1"/>
      <c r="F131" s="1"/>
      <c r="G131" s="25">
        <f t="shared" si="10"/>
        <v>43.7</v>
      </c>
      <c r="H131" s="32"/>
      <c r="I131" s="28"/>
      <c r="J131" s="28"/>
      <c r="K131" s="28"/>
      <c r="L131" s="28">
        <v>43.7</v>
      </c>
    </row>
    <row r="132" spans="1:12" ht="15">
      <c r="A132" s="3">
        <v>178</v>
      </c>
      <c r="B132" s="1" t="s">
        <v>1</v>
      </c>
      <c r="C132" s="1"/>
      <c r="D132" s="1"/>
      <c r="E132" s="1"/>
      <c r="F132" s="1"/>
      <c r="G132" s="25">
        <f t="shared" si="10"/>
        <v>0</v>
      </c>
      <c r="H132" s="32"/>
      <c r="I132" s="28"/>
      <c r="J132" s="28"/>
      <c r="K132" s="28"/>
      <c r="L132" s="28"/>
    </row>
    <row r="133" spans="1:12" ht="15">
      <c r="A133" s="3">
        <v>179</v>
      </c>
      <c r="B133" s="1" t="s">
        <v>2</v>
      </c>
      <c r="C133" s="1"/>
      <c r="D133" s="1"/>
      <c r="E133" s="1"/>
      <c r="F133" s="1"/>
      <c r="G133" s="25">
        <f t="shared" si="10"/>
        <v>0</v>
      </c>
      <c r="H133" s="32"/>
      <c r="I133" s="28"/>
      <c r="J133" s="28"/>
      <c r="K133" s="28"/>
      <c r="L133" s="28"/>
    </row>
    <row r="134" spans="1:12" ht="15">
      <c r="A134" s="3">
        <v>180</v>
      </c>
      <c r="B134" s="1" t="s">
        <v>4</v>
      </c>
      <c r="C134" s="1"/>
      <c r="D134" s="1"/>
      <c r="E134" s="1"/>
      <c r="F134" s="1"/>
      <c r="G134" s="25">
        <f t="shared" si="10"/>
        <v>4326.3</v>
      </c>
      <c r="H134" s="32"/>
      <c r="I134" s="28"/>
      <c r="J134" s="28"/>
      <c r="K134" s="28"/>
      <c r="L134" s="28">
        <v>4326.3</v>
      </c>
    </row>
    <row r="135" spans="1:12" ht="15">
      <c r="A135" s="3">
        <v>181</v>
      </c>
      <c r="B135" s="1" t="s">
        <v>10</v>
      </c>
      <c r="C135" s="1"/>
      <c r="D135" s="1"/>
      <c r="E135" s="1"/>
      <c r="F135" s="1"/>
      <c r="G135" s="25">
        <f t="shared" si="10"/>
        <v>230</v>
      </c>
      <c r="H135" s="32"/>
      <c r="I135" s="28"/>
      <c r="J135" s="28"/>
      <c r="K135" s="28"/>
      <c r="L135" s="28">
        <v>230</v>
      </c>
    </row>
    <row r="136" spans="1:12" ht="62.25">
      <c r="A136" s="3" t="s">
        <v>66</v>
      </c>
      <c r="B136" s="15" t="s">
        <v>34</v>
      </c>
      <c r="C136" s="18"/>
      <c r="D136" s="18"/>
      <c r="E136" s="18"/>
      <c r="F136" s="18"/>
      <c r="G136" s="25">
        <f aca="true" t="shared" si="11" ref="G136:G141">SUM(H136:L136)</f>
        <v>18.88</v>
      </c>
      <c r="H136" s="33">
        <f>SUM(H137:H141)</f>
        <v>18.88</v>
      </c>
      <c r="I136" s="32"/>
      <c r="J136" s="32"/>
      <c r="K136" s="32"/>
      <c r="L136" s="32"/>
    </row>
    <row r="137" spans="1:12" ht="15">
      <c r="A137" s="3" t="s">
        <v>67</v>
      </c>
      <c r="B137" s="1" t="s">
        <v>3</v>
      </c>
      <c r="C137" s="18"/>
      <c r="D137" s="18"/>
      <c r="E137" s="18"/>
      <c r="F137" s="18"/>
      <c r="G137" s="25">
        <f t="shared" si="11"/>
        <v>18.88</v>
      </c>
      <c r="H137" s="32">
        <v>18.88</v>
      </c>
      <c r="I137" s="28"/>
      <c r="J137" s="28"/>
      <c r="K137" s="28"/>
      <c r="L137" s="28"/>
    </row>
    <row r="138" spans="1:12" ht="15">
      <c r="A138" s="3" t="s">
        <v>68</v>
      </c>
      <c r="B138" s="1" t="s">
        <v>1</v>
      </c>
      <c r="C138" s="18"/>
      <c r="D138" s="18"/>
      <c r="E138" s="18"/>
      <c r="F138" s="18"/>
      <c r="G138" s="25">
        <f t="shared" si="11"/>
        <v>0</v>
      </c>
      <c r="H138" s="32"/>
      <c r="I138" s="28"/>
      <c r="J138" s="28"/>
      <c r="K138" s="28"/>
      <c r="L138" s="28"/>
    </row>
    <row r="139" spans="1:12" ht="15">
      <c r="A139" s="3" t="s">
        <v>69</v>
      </c>
      <c r="B139" s="1" t="s">
        <v>2</v>
      </c>
      <c r="C139" s="18"/>
      <c r="D139" s="18"/>
      <c r="E139" s="18"/>
      <c r="F139" s="18"/>
      <c r="G139" s="25">
        <f t="shared" si="11"/>
        <v>0</v>
      </c>
      <c r="H139" s="32"/>
      <c r="I139" s="28"/>
      <c r="J139" s="28"/>
      <c r="K139" s="28"/>
      <c r="L139" s="28"/>
    </row>
    <row r="140" spans="1:12" ht="15">
      <c r="A140" s="3" t="s">
        <v>70</v>
      </c>
      <c r="B140" s="1" t="s">
        <v>4</v>
      </c>
      <c r="C140" s="18"/>
      <c r="D140" s="18"/>
      <c r="E140" s="18"/>
      <c r="F140" s="18"/>
      <c r="G140" s="25">
        <f t="shared" si="11"/>
        <v>0</v>
      </c>
      <c r="H140" s="32"/>
      <c r="I140" s="28"/>
      <c r="J140" s="28"/>
      <c r="K140" s="28"/>
      <c r="L140" s="28"/>
    </row>
    <row r="141" spans="1:12" ht="15">
      <c r="A141" s="3" t="s">
        <v>71</v>
      </c>
      <c r="B141" s="1" t="s">
        <v>10</v>
      </c>
      <c r="C141" s="18"/>
      <c r="D141" s="18"/>
      <c r="E141" s="18"/>
      <c r="F141" s="18"/>
      <c r="G141" s="25">
        <f t="shared" si="11"/>
        <v>0</v>
      </c>
      <c r="H141" s="32"/>
      <c r="I141" s="28"/>
      <c r="J141" s="28"/>
      <c r="K141" s="28"/>
      <c r="L141" s="28"/>
    </row>
    <row r="142" spans="1:12" ht="46.5">
      <c r="A142" s="3">
        <v>182</v>
      </c>
      <c r="B142" s="15" t="s">
        <v>20</v>
      </c>
      <c r="C142" s="1"/>
      <c r="D142" s="1"/>
      <c r="E142" s="1"/>
      <c r="F142" s="1"/>
      <c r="G142" s="25">
        <f aca="true" t="shared" si="12" ref="G142:G156">SUM(H142:L142)</f>
        <v>172855.64224999998</v>
      </c>
      <c r="H142" s="31">
        <f>SUM(H143:H146)</f>
        <v>20294.053</v>
      </c>
      <c r="I142" s="25">
        <f>SUM(I143:I146)</f>
        <v>1250</v>
      </c>
      <c r="J142" s="25">
        <f>SUM(J143:J146)</f>
        <v>136311.58925</v>
      </c>
      <c r="K142" s="25">
        <f>SUM(K143:K146)</f>
        <v>10000</v>
      </c>
      <c r="L142" s="25">
        <f>SUM(L143:L146)</f>
        <v>5000</v>
      </c>
    </row>
    <row r="143" spans="1:12" ht="15">
      <c r="A143" s="3">
        <v>183</v>
      </c>
      <c r="B143" s="1" t="s">
        <v>3</v>
      </c>
      <c r="C143" s="1"/>
      <c r="D143" s="1"/>
      <c r="E143" s="1"/>
      <c r="F143" s="1"/>
      <c r="G143" s="25">
        <f t="shared" si="12"/>
        <v>6993.03</v>
      </c>
      <c r="H143" s="40">
        <f aca="true" t="shared" si="13" ref="H143:L146">H148+H153+H173+H188+H193+H198+H203+H158+H163+H168++H178+H183</f>
        <v>4137.853</v>
      </c>
      <c r="I143" s="26">
        <f>I148+I153+I158+I163+I168+I178+I183+I188+I193+I198+I203+I173</f>
        <v>1250</v>
      </c>
      <c r="J143" s="26">
        <f>J148+J153+J158+J163+J168+J178+J183+J188+J193+J198+J203+J173</f>
        <v>855.177</v>
      </c>
      <c r="K143" s="26">
        <f>K148+K153+K158+K163+K168+K173+K178+K183+K188+K193+K198+K203</f>
        <v>500</v>
      </c>
      <c r="L143" s="26">
        <f>L148+L153+L158+L163+L168+L173+L178+L183+L188+L193+L198+L203</f>
        <v>250</v>
      </c>
    </row>
    <row r="144" spans="1:12" ht="15">
      <c r="A144" s="3">
        <v>184</v>
      </c>
      <c r="B144" s="1" t="s">
        <v>1</v>
      </c>
      <c r="C144" s="1"/>
      <c r="D144" s="1"/>
      <c r="E144" s="1"/>
      <c r="F144" s="1"/>
      <c r="G144" s="25">
        <f t="shared" si="12"/>
        <v>0</v>
      </c>
      <c r="H144" s="40">
        <f t="shared" si="13"/>
        <v>0</v>
      </c>
      <c r="I144" s="26">
        <f>I149+I154+I159+I164+I169+I179+I184+I189+I194+I199+I204+I174</f>
        <v>0</v>
      </c>
      <c r="J144" s="26">
        <f>J149+J154+J159+J164+J169+J179+J184+J189+J194+J199+J204+J174</f>
        <v>0</v>
      </c>
      <c r="K144" s="26">
        <f>K149+K154+K159+K164+K169+K174+K179+K184+K189+K194+K199+K204</f>
        <v>0</v>
      </c>
      <c r="L144" s="26">
        <f>L149+L154+L159+L164+L169+L174+L179+L184+L189+L194+L199+L204</f>
        <v>0</v>
      </c>
    </row>
    <row r="145" spans="1:12" ht="15">
      <c r="A145" s="3">
        <v>185</v>
      </c>
      <c r="B145" s="1" t="s">
        <v>2</v>
      </c>
      <c r="C145" s="1"/>
      <c r="D145" s="1"/>
      <c r="E145" s="1"/>
      <c r="F145" s="1"/>
      <c r="G145" s="25">
        <f t="shared" si="12"/>
        <v>16156.2</v>
      </c>
      <c r="H145" s="40">
        <f t="shared" si="13"/>
        <v>16156.2</v>
      </c>
      <c r="I145" s="26">
        <f>I150+I155+I160+I165+I170+I180+I185+I190+I195+I200+I205+I175</f>
        <v>0</v>
      </c>
      <c r="J145" s="26">
        <f>J150+J155+J160+J165+J170+J180+J185+J190+J195+J200+J205+J175</f>
        <v>0</v>
      </c>
      <c r="K145" s="26">
        <f>K150+K155+K160+K165+K170+K175+K180+K185+K190+K195+K200+K205</f>
        <v>0</v>
      </c>
      <c r="L145" s="26">
        <f>L150+L155+L160+L165+L170+L175+L180+L185+L190+L195+L200+L205</f>
        <v>0</v>
      </c>
    </row>
    <row r="146" spans="1:12" ht="15">
      <c r="A146" s="3">
        <v>186</v>
      </c>
      <c r="B146" s="1" t="s">
        <v>4</v>
      </c>
      <c r="C146" s="15"/>
      <c r="D146" s="15"/>
      <c r="E146" s="15"/>
      <c r="F146" s="15"/>
      <c r="G146" s="25">
        <f t="shared" si="12"/>
        <v>149706.41225</v>
      </c>
      <c r="H146" s="40">
        <f t="shared" si="13"/>
        <v>0</v>
      </c>
      <c r="I146" s="26">
        <f>I151+I156+I161+I166+I171+I181+I186+I191+I196+I201+I206+I176</f>
        <v>0</v>
      </c>
      <c r="J146" s="26">
        <f>J151+J156+J161+J166+J171+J181+J186+J191+J196+J201+J206+J176</f>
        <v>135456.41225</v>
      </c>
      <c r="K146" s="26">
        <f>K151+K156+K161+K166+K171+K176+K181+K186+K191+K196+K201+K206</f>
        <v>9500</v>
      </c>
      <c r="L146" s="26">
        <f>L151+L156+L161+L166+L171+L176+L181+L186+L191+L196+L201+L206</f>
        <v>4750</v>
      </c>
    </row>
    <row r="147" spans="1:12" ht="62.25">
      <c r="A147" s="3">
        <v>187</v>
      </c>
      <c r="B147" s="17" t="s">
        <v>37</v>
      </c>
      <c r="C147" s="1"/>
      <c r="D147" s="1"/>
      <c r="E147" s="1"/>
      <c r="F147" s="1"/>
      <c r="G147" s="25">
        <f t="shared" si="12"/>
        <v>1282.21254</v>
      </c>
      <c r="H147" s="31">
        <f>SUM(H148:H151)</f>
        <v>1282.21254</v>
      </c>
      <c r="I147" s="25"/>
      <c r="J147" s="26"/>
      <c r="K147" s="26"/>
      <c r="L147" s="26"/>
    </row>
    <row r="148" spans="1:12" ht="15">
      <c r="A148" s="3">
        <v>188</v>
      </c>
      <c r="B148" s="1" t="s">
        <v>3</v>
      </c>
      <c r="C148" s="1"/>
      <c r="D148" s="1"/>
      <c r="E148" s="1"/>
      <c r="F148" s="1"/>
      <c r="G148" s="25">
        <f t="shared" si="12"/>
        <v>1282.21254</v>
      </c>
      <c r="H148" s="40">
        <f>882.21254+400</f>
        <v>1282.21254</v>
      </c>
      <c r="I148" s="26"/>
      <c r="J148" s="26"/>
      <c r="K148" s="26"/>
      <c r="L148" s="26"/>
    </row>
    <row r="149" spans="1:12" ht="15">
      <c r="A149" s="3">
        <v>189</v>
      </c>
      <c r="B149" s="1" t="s">
        <v>1</v>
      </c>
      <c r="C149" s="1"/>
      <c r="D149" s="1"/>
      <c r="E149" s="1"/>
      <c r="F149" s="1"/>
      <c r="G149" s="25">
        <f t="shared" si="12"/>
        <v>0</v>
      </c>
      <c r="H149" s="40">
        <v>0</v>
      </c>
      <c r="I149" s="26"/>
      <c r="J149" s="26"/>
      <c r="K149" s="26"/>
      <c r="L149" s="26"/>
    </row>
    <row r="150" spans="1:12" ht="15">
      <c r="A150" s="3">
        <v>190</v>
      </c>
      <c r="B150" s="1" t="s">
        <v>2</v>
      </c>
      <c r="C150" s="1"/>
      <c r="D150" s="1"/>
      <c r="E150" s="1"/>
      <c r="F150" s="1"/>
      <c r="G150" s="25">
        <f t="shared" si="12"/>
        <v>0</v>
      </c>
      <c r="H150" s="40">
        <v>0</v>
      </c>
      <c r="I150" s="26"/>
      <c r="J150" s="26"/>
      <c r="K150" s="26"/>
      <c r="L150" s="26"/>
    </row>
    <row r="151" spans="1:12" ht="15">
      <c r="A151" s="3">
        <v>191</v>
      </c>
      <c r="B151" s="1" t="s">
        <v>4</v>
      </c>
      <c r="C151" s="18"/>
      <c r="D151" s="18"/>
      <c r="E151" s="18"/>
      <c r="F151" s="18"/>
      <c r="G151" s="25">
        <f t="shared" si="12"/>
        <v>0</v>
      </c>
      <c r="H151" s="40">
        <v>0</v>
      </c>
      <c r="I151" s="26"/>
      <c r="J151" s="26"/>
      <c r="K151" s="26"/>
      <c r="L151" s="26"/>
    </row>
    <row r="152" spans="1:12" ht="46.5">
      <c r="A152" s="3">
        <v>192</v>
      </c>
      <c r="B152" s="15" t="s">
        <v>33</v>
      </c>
      <c r="C152" s="1"/>
      <c r="D152" s="1"/>
      <c r="E152" s="1"/>
      <c r="F152" s="1"/>
      <c r="G152" s="25">
        <f t="shared" si="12"/>
        <v>18206.335460000002</v>
      </c>
      <c r="H152" s="31">
        <f>SUM(H153:H156)</f>
        <v>18206.335460000002</v>
      </c>
      <c r="I152" s="26"/>
      <c r="J152" s="26"/>
      <c r="K152" s="26"/>
      <c r="L152" s="26"/>
    </row>
    <row r="153" spans="1:12" ht="15">
      <c r="A153" s="3">
        <v>193</v>
      </c>
      <c r="B153" s="1" t="s">
        <v>3</v>
      </c>
      <c r="C153" s="1"/>
      <c r="D153" s="1"/>
      <c r="E153" s="1"/>
      <c r="F153" s="1"/>
      <c r="G153" s="25">
        <f t="shared" si="12"/>
        <v>2050.13546</v>
      </c>
      <c r="H153" s="40">
        <f>2330.29-280.15454</f>
        <v>2050.13546</v>
      </c>
      <c r="I153" s="26"/>
      <c r="J153" s="26"/>
      <c r="K153" s="26"/>
      <c r="L153" s="26"/>
    </row>
    <row r="154" spans="1:12" ht="15">
      <c r="A154" s="3">
        <v>194</v>
      </c>
      <c r="B154" s="1" t="s">
        <v>1</v>
      </c>
      <c r="C154" s="1"/>
      <c r="D154" s="1"/>
      <c r="E154" s="1"/>
      <c r="F154" s="1"/>
      <c r="G154" s="25">
        <f t="shared" si="12"/>
        <v>0</v>
      </c>
      <c r="H154" s="40"/>
      <c r="I154" s="26"/>
      <c r="J154" s="26"/>
      <c r="K154" s="26"/>
      <c r="L154" s="26"/>
    </row>
    <row r="155" spans="1:12" ht="15">
      <c r="A155" s="3">
        <v>195</v>
      </c>
      <c r="B155" s="1" t="s">
        <v>2</v>
      </c>
      <c r="C155" s="1"/>
      <c r="D155" s="1"/>
      <c r="E155" s="1"/>
      <c r="F155" s="1"/>
      <c r="G155" s="25">
        <f t="shared" si="12"/>
        <v>16156.2</v>
      </c>
      <c r="H155" s="40">
        <v>16156.2</v>
      </c>
      <c r="I155" s="26"/>
      <c r="J155" s="26"/>
      <c r="K155" s="26"/>
      <c r="L155" s="26"/>
    </row>
    <row r="156" spans="1:12" ht="15">
      <c r="A156" s="3">
        <v>196</v>
      </c>
      <c r="B156" s="1" t="s">
        <v>4</v>
      </c>
      <c r="C156" s="18"/>
      <c r="D156" s="18"/>
      <c r="E156" s="18"/>
      <c r="F156" s="18"/>
      <c r="G156" s="25">
        <f t="shared" si="12"/>
        <v>0</v>
      </c>
      <c r="H156" s="40"/>
      <c r="I156" s="26"/>
      <c r="J156" s="26"/>
      <c r="K156" s="26"/>
      <c r="L156" s="26"/>
    </row>
    <row r="157" spans="1:12" ht="46.5">
      <c r="A157" s="3" t="s">
        <v>72</v>
      </c>
      <c r="B157" s="15" t="s">
        <v>35</v>
      </c>
      <c r="C157" s="18"/>
      <c r="D157" s="18"/>
      <c r="E157" s="18"/>
      <c r="F157" s="18"/>
      <c r="G157" s="25">
        <f aca="true" t="shared" si="14" ref="G157:G166">SUM(H157:L157)</f>
        <v>471.005</v>
      </c>
      <c r="H157" s="31">
        <f>SUM(H158:H161)</f>
        <v>471.005</v>
      </c>
      <c r="I157" s="26"/>
      <c r="J157" s="26"/>
      <c r="K157" s="26"/>
      <c r="L157" s="26"/>
    </row>
    <row r="158" spans="1:12" ht="15">
      <c r="A158" s="3" t="s">
        <v>73</v>
      </c>
      <c r="B158" s="1" t="s">
        <v>3</v>
      </c>
      <c r="C158" s="18"/>
      <c r="D158" s="18"/>
      <c r="E158" s="18"/>
      <c r="F158" s="18"/>
      <c r="G158" s="25">
        <f t="shared" si="14"/>
        <v>471.005</v>
      </c>
      <c r="H158" s="40">
        <v>471.005</v>
      </c>
      <c r="I158" s="26"/>
      <c r="J158" s="26"/>
      <c r="K158" s="26"/>
      <c r="L158" s="26"/>
    </row>
    <row r="159" spans="1:12" ht="15">
      <c r="A159" s="3" t="s">
        <v>74</v>
      </c>
      <c r="B159" s="1" t="s">
        <v>1</v>
      </c>
      <c r="C159" s="18"/>
      <c r="D159" s="18"/>
      <c r="E159" s="18"/>
      <c r="F159" s="18"/>
      <c r="G159" s="25">
        <f t="shared" si="14"/>
        <v>0</v>
      </c>
      <c r="H159" s="40">
        <v>0</v>
      </c>
      <c r="I159" s="26"/>
      <c r="J159" s="26"/>
      <c r="K159" s="26"/>
      <c r="L159" s="26"/>
    </row>
    <row r="160" spans="1:12" ht="15">
      <c r="A160" s="3" t="s">
        <v>75</v>
      </c>
      <c r="B160" s="1" t="s">
        <v>2</v>
      </c>
      <c r="C160" s="18"/>
      <c r="D160" s="18"/>
      <c r="E160" s="18"/>
      <c r="F160" s="18"/>
      <c r="G160" s="25">
        <f t="shared" si="14"/>
        <v>0</v>
      </c>
      <c r="H160" s="40"/>
      <c r="I160" s="26"/>
      <c r="J160" s="26"/>
      <c r="K160" s="26"/>
      <c r="L160" s="26"/>
    </row>
    <row r="161" spans="1:12" ht="15">
      <c r="A161" s="3" t="s">
        <v>76</v>
      </c>
      <c r="B161" s="1" t="s">
        <v>4</v>
      </c>
      <c r="C161" s="18"/>
      <c r="D161" s="18"/>
      <c r="E161" s="18"/>
      <c r="F161" s="18"/>
      <c r="G161" s="25">
        <f t="shared" si="14"/>
        <v>0</v>
      </c>
      <c r="H161" s="40"/>
      <c r="I161" s="26"/>
      <c r="J161" s="26"/>
      <c r="K161" s="26"/>
      <c r="L161" s="26"/>
    </row>
    <row r="162" spans="1:12" ht="62.25">
      <c r="A162" s="3" t="s">
        <v>77</v>
      </c>
      <c r="B162" s="15" t="s">
        <v>38</v>
      </c>
      <c r="C162" s="18"/>
      <c r="D162" s="18"/>
      <c r="E162" s="18"/>
      <c r="F162" s="18"/>
      <c r="G162" s="25">
        <f t="shared" si="14"/>
        <v>235.5</v>
      </c>
      <c r="H162" s="31">
        <f>SUM(H163:H166)</f>
        <v>235.5</v>
      </c>
      <c r="I162" s="26"/>
      <c r="J162" s="26"/>
      <c r="K162" s="26"/>
      <c r="L162" s="26"/>
    </row>
    <row r="163" spans="1:12" ht="15">
      <c r="A163" s="3" t="s">
        <v>78</v>
      </c>
      <c r="B163" s="1" t="s">
        <v>3</v>
      </c>
      <c r="C163" s="18"/>
      <c r="D163" s="18"/>
      <c r="E163" s="18"/>
      <c r="F163" s="18"/>
      <c r="G163" s="25">
        <f t="shared" si="14"/>
        <v>235.5</v>
      </c>
      <c r="H163" s="40">
        <v>235.5</v>
      </c>
      <c r="I163" s="26"/>
      <c r="J163" s="26"/>
      <c r="K163" s="26"/>
      <c r="L163" s="26"/>
    </row>
    <row r="164" spans="1:12" ht="15">
      <c r="A164" s="3" t="s">
        <v>79</v>
      </c>
      <c r="B164" s="1" t="s">
        <v>1</v>
      </c>
      <c r="C164" s="18"/>
      <c r="D164" s="18"/>
      <c r="E164" s="18"/>
      <c r="F164" s="18"/>
      <c r="G164" s="25">
        <f t="shared" si="14"/>
        <v>0</v>
      </c>
      <c r="H164" s="40"/>
      <c r="I164" s="26"/>
      <c r="J164" s="26"/>
      <c r="K164" s="26"/>
      <c r="L164" s="26"/>
    </row>
    <row r="165" spans="1:12" ht="15">
      <c r="A165" s="3" t="s">
        <v>80</v>
      </c>
      <c r="B165" s="1" t="s">
        <v>2</v>
      </c>
      <c r="C165" s="18"/>
      <c r="D165" s="18"/>
      <c r="E165" s="18"/>
      <c r="F165" s="18"/>
      <c r="G165" s="25">
        <f t="shared" si="14"/>
        <v>0</v>
      </c>
      <c r="H165" s="40"/>
      <c r="I165" s="26"/>
      <c r="J165" s="26"/>
      <c r="K165" s="26"/>
      <c r="L165" s="26"/>
    </row>
    <row r="166" spans="1:12" ht="15">
      <c r="A166" s="3" t="s">
        <v>81</v>
      </c>
      <c r="B166" s="1" t="s">
        <v>4</v>
      </c>
      <c r="C166" s="18"/>
      <c r="D166" s="18"/>
      <c r="E166" s="18"/>
      <c r="F166" s="18"/>
      <c r="G166" s="25">
        <f t="shared" si="14"/>
        <v>0</v>
      </c>
      <c r="H166" s="40"/>
      <c r="I166" s="26"/>
      <c r="J166" s="26"/>
      <c r="K166" s="26"/>
      <c r="L166" s="26"/>
    </row>
    <row r="167" spans="1:12" ht="46.5">
      <c r="A167" s="3" t="s">
        <v>82</v>
      </c>
      <c r="B167" s="24" t="s">
        <v>45</v>
      </c>
      <c r="C167" s="18"/>
      <c r="D167" s="18"/>
      <c r="E167" s="18"/>
      <c r="F167" s="18"/>
      <c r="G167" s="25">
        <f>SUM(G168:G171)</f>
        <v>83142.88925000001</v>
      </c>
      <c r="H167" s="31">
        <f>SUM(H168:H171)</f>
        <v>99</v>
      </c>
      <c r="J167" s="25">
        <f>SUM(J168:J171)</f>
        <v>83043.88925000001</v>
      </c>
      <c r="K167" s="26"/>
      <c r="L167" s="26"/>
    </row>
    <row r="168" spans="1:12" ht="15">
      <c r="A168" s="3" t="s">
        <v>83</v>
      </c>
      <c r="B168" s="1" t="s">
        <v>3</v>
      </c>
      <c r="C168" s="18"/>
      <c r="D168" s="18"/>
      <c r="E168" s="18"/>
      <c r="F168" s="18"/>
      <c r="G168" s="25">
        <f aca="true" t="shared" si="15" ref="G168:G176">SUM(H168:L168)</f>
        <v>99</v>
      </c>
      <c r="H168" s="40">
        <v>99</v>
      </c>
      <c r="I168" s="26"/>
      <c r="J168" s="26"/>
      <c r="K168" s="26"/>
      <c r="L168" s="26"/>
    </row>
    <row r="169" spans="1:12" ht="15">
      <c r="A169" s="3" t="s">
        <v>84</v>
      </c>
      <c r="B169" s="1" t="s">
        <v>1</v>
      </c>
      <c r="C169" s="18"/>
      <c r="D169" s="18"/>
      <c r="E169" s="18"/>
      <c r="F169" s="18"/>
      <c r="G169" s="25">
        <f t="shared" si="15"/>
        <v>0</v>
      </c>
      <c r="H169" s="40"/>
      <c r="I169" s="26"/>
      <c r="J169" s="26"/>
      <c r="K169" s="26"/>
      <c r="L169" s="26"/>
    </row>
    <row r="170" spans="1:12" ht="15">
      <c r="A170" s="3" t="s">
        <v>85</v>
      </c>
      <c r="B170" s="1" t="s">
        <v>2</v>
      </c>
      <c r="C170" s="18"/>
      <c r="D170" s="18"/>
      <c r="E170" s="18"/>
      <c r="F170" s="18"/>
      <c r="G170" s="25">
        <f t="shared" si="15"/>
        <v>0</v>
      </c>
      <c r="H170" s="40"/>
      <c r="I170" s="26"/>
      <c r="J170" s="26"/>
      <c r="K170" s="26"/>
      <c r="L170" s="26"/>
    </row>
    <row r="171" spans="1:12" ht="15">
      <c r="A171" s="3" t="s">
        <v>86</v>
      </c>
      <c r="B171" s="1" t="s">
        <v>4</v>
      </c>
      <c r="C171" s="18"/>
      <c r="D171" s="18"/>
      <c r="E171" s="18"/>
      <c r="F171" s="18"/>
      <c r="G171" s="25">
        <f t="shared" si="15"/>
        <v>83043.88925000001</v>
      </c>
      <c r="H171" s="40"/>
      <c r="J171" s="26">
        <f>82545.62591+498.26334</f>
        <v>83043.88925000001</v>
      </c>
      <c r="K171" s="26"/>
      <c r="L171" s="26"/>
    </row>
    <row r="172" spans="1:12" ht="62.25">
      <c r="A172" s="3">
        <v>197</v>
      </c>
      <c r="B172" s="17" t="s">
        <v>46</v>
      </c>
      <c r="C172" s="1"/>
      <c r="D172" s="1"/>
      <c r="E172" s="1"/>
      <c r="F172" s="1"/>
      <c r="G172" s="25">
        <f t="shared" si="15"/>
        <v>25000</v>
      </c>
      <c r="H172" s="41"/>
      <c r="I172" s="25">
        <f>SUM(I173:I176)</f>
        <v>1250</v>
      </c>
      <c r="J172" s="25">
        <f>SUM(J173:J176)</f>
        <v>23750</v>
      </c>
      <c r="K172" s="26"/>
      <c r="L172" s="26"/>
    </row>
    <row r="173" spans="1:12" ht="15">
      <c r="A173" s="3">
        <v>198</v>
      </c>
      <c r="B173" s="1" t="s">
        <v>3</v>
      </c>
      <c r="C173" s="1"/>
      <c r="D173" s="1"/>
      <c r="E173" s="1"/>
      <c r="F173" s="1"/>
      <c r="G173" s="25">
        <f t="shared" si="15"/>
        <v>1250</v>
      </c>
      <c r="H173" s="41"/>
      <c r="I173" s="26">
        <v>1250</v>
      </c>
      <c r="J173" s="26">
        <v>0</v>
      </c>
      <c r="K173" s="26"/>
      <c r="L173" s="26"/>
    </row>
    <row r="174" spans="1:12" ht="15">
      <c r="A174" s="3">
        <v>199</v>
      </c>
      <c r="B174" s="1" t="s">
        <v>1</v>
      </c>
      <c r="C174" s="1"/>
      <c r="D174" s="1"/>
      <c r="E174" s="1"/>
      <c r="F174" s="1"/>
      <c r="G174" s="25">
        <f t="shared" si="15"/>
        <v>0</v>
      </c>
      <c r="H174" s="41"/>
      <c r="I174" s="26">
        <v>0</v>
      </c>
      <c r="J174" s="26">
        <v>0</v>
      </c>
      <c r="K174" s="26"/>
      <c r="L174" s="26"/>
    </row>
    <row r="175" spans="1:12" ht="15">
      <c r="A175" s="3">
        <v>200</v>
      </c>
      <c r="B175" s="1" t="s">
        <v>2</v>
      </c>
      <c r="C175" s="1"/>
      <c r="D175" s="1"/>
      <c r="E175" s="1"/>
      <c r="F175" s="1"/>
      <c r="G175" s="25">
        <f t="shared" si="15"/>
        <v>0</v>
      </c>
      <c r="H175" s="41"/>
      <c r="I175" s="26">
        <v>0</v>
      </c>
      <c r="J175" s="26">
        <v>0</v>
      </c>
      <c r="K175" s="26"/>
      <c r="L175" s="26"/>
    </row>
    <row r="176" spans="1:12" ht="15">
      <c r="A176" s="3">
        <v>201</v>
      </c>
      <c r="B176" s="1" t="s">
        <v>4</v>
      </c>
      <c r="C176" s="18"/>
      <c r="D176" s="18"/>
      <c r="E176" s="18"/>
      <c r="F176" s="18"/>
      <c r="G176" s="25">
        <f t="shared" si="15"/>
        <v>23750</v>
      </c>
      <c r="H176" s="41"/>
      <c r="I176" s="26">
        <v>0</v>
      </c>
      <c r="J176" s="26">
        <v>23750</v>
      </c>
      <c r="K176" s="26"/>
      <c r="L176" s="26"/>
    </row>
    <row r="177" spans="1:12" s="23" customFormat="1" ht="46.5">
      <c r="A177" s="3" t="s">
        <v>87</v>
      </c>
      <c r="B177" s="17" t="s">
        <v>48</v>
      </c>
      <c r="C177" s="1"/>
      <c r="D177" s="1"/>
      <c r="E177" s="1"/>
      <c r="F177" s="1"/>
      <c r="G177" s="25">
        <f>SUM(H177:L177)</f>
        <v>10000</v>
      </c>
      <c r="H177" s="41"/>
      <c r="I177" s="25"/>
      <c r="J177" s="25">
        <f>SUM(J178:J181)</f>
        <v>10000</v>
      </c>
      <c r="K177" s="26"/>
      <c r="L177" s="26"/>
    </row>
    <row r="178" spans="1:12" ht="15">
      <c r="A178" s="3" t="s">
        <v>88</v>
      </c>
      <c r="B178" s="1" t="s">
        <v>3</v>
      </c>
      <c r="C178" s="1"/>
      <c r="D178" s="1"/>
      <c r="E178" s="1"/>
      <c r="F178" s="1"/>
      <c r="G178" s="25">
        <f>SUM(H178:L178)</f>
        <v>60</v>
      </c>
      <c r="H178" s="41"/>
      <c r="I178" s="26"/>
      <c r="J178" s="26">
        <v>60</v>
      </c>
      <c r="K178" s="26"/>
      <c r="L178" s="26"/>
    </row>
    <row r="179" spans="1:12" ht="15">
      <c r="A179" s="3" t="s">
        <v>89</v>
      </c>
      <c r="B179" s="1" t="s">
        <v>1</v>
      </c>
      <c r="C179" s="1"/>
      <c r="D179" s="1"/>
      <c r="E179" s="1"/>
      <c r="F179" s="1"/>
      <c r="G179" s="25">
        <f>SUM(H179:L179)</f>
        <v>0</v>
      </c>
      <c r="H179" s="41"/>
      <c r="I179" s="26"/>
      <c r="J179" s="26">
        <v>0</v>
      </c>
      <c r="K179" s="26"/>
      <c r="L179" s="26"/>
    </row>
    <row r="180" spans="1:12" ht="15">
      <c r="A180" s="3" t="s">
        <v>90</v>
      </c>
      <c r="B180" s="1" t="s">
        <v>2</v>
      </c>
      <c r="C180" s="1"/>
      <c r="D180" s="1"/>
      <c r="E180" s="1"/>
      <c r="F180" s="1"/>
      <c r="G180" s="25">
        <f>SUM(H180:L180)</f>
        <v>0</v>
      </c>
      <c r="H180" s="41"/>
      <c r="I180" s="26"/>
      <c r="J180" s="26">
        <v>0</v>
      </c>
      <c r="K180" s="26"/>
      <c r="L180" s="26"/>
    </row>
    <row r="181" spans="1:12" ht="15">
      <c r="A181" s="3" t="s">
        <v>91</v>
      </c>
      <c r="B181" s="1" t="s">
        <v>4</v>
      </c>
      <c r="C181" s="18"/>
      <c r="D181" s="18"/>
      <c r="E181" s="18"/>
      <c r="F181" s="18"/>
      <c r="G181" s="25">
        <f>SUM(H181:L181)</f>
        <v>9940</v>
      </c>
      <c r="H181" s="41"/>
      <c r="I181" s="26"/>
      <c r="J181" s="26">
        <v>9940</v>
      </c>
      <c r="K181" s="26"/>
      <c r="L181" s="26"/>
    </row>
    <row r="182" spans="1:12" ht="46.5">
      <c r="A182" s="3" t="s">
        <v>92</v>
      </c>
      <c r="B182" s="15" t="s">
        <v>47</v>
      </c>
      <c r="C182" s="18"/>
      <c r="D182" s="18"/>
      <c r="E182" s="18"/>
      <c r="F182" s="18"/>
      <c r="G182" s="25">
        <f>SUM(G183:G186)</f>
        <v>4517.7</v>
      </c>
      <c r="H182" s="42"/>
      <c r="I182" s="25"/>
      <c r="J182" s="25">
        <v>4517.71</v>
      </c>
      <c r="K182" s="25"/>
      <c r="L182" s="25"/>
    </row>
    <row r="183" spans="1:12" ht="15">
      <c r="A183" s="3" t="s">
        <v>93</v>
      </c>
      <c r="B183" s="1" t="s">
        <v>3</v>
      </c>
      <c r="C183" s="18"/>
      <c r="D183" s="18"/>
      <c r="E183" s="18"/>
      <c r="F183" s="18"/>
      <c r="G183" s="25">
        <f aca="true" t="shared" si="16" ref="G183:G191">SUM(H183:L183)</f>
        <v>45.177</v>
      </c>
      <c r="H183" s="41"/>
      <c r="I183" s="26"/>
      <c r="J183" s="26">
        <v>45.177</v>
      </c>
      <c r="K183" s="26"/>
      <c r="L183" s="26"/>
    </row>
    <row r="184" spans="1:12" ht="15">
      <c r="A184" s="3" t="s">
        <v>94</v>
      </c>
      <c r="B184" s="1" t="s">
        <v>1</v>
      </c>
      <c r="C184" s="18"/>
      <c r="D184" s="18"/>
      <c r="E184" s="18"/>
      <c r="F184" s="18"/>
      <c r="G184" s="25">
        <f t="shared" si="16"/>
        <v>0</v>
      </c>
      <c r="H184" s="41"/>
      <c r="I184" s="26"/>
      <c r="J184" s="26">
        <v>0</v>
      </c>
      <c r="K184" s="26"/>
      <c r="L184" s="26"/>
    </row>
    <row r="185" spans="1:12" ht="15">
      <c r="A185" s="3" t="s">
        <v>95</v>
      </c>
      <c r="B185" s="1" t="s">
        <v>2</v>
      </c>
      <c r="C185" s="18"/>
      <c r="D185" s="18"/>
      <c r="E185" s="18"/>
      <c r="F185" s="18"/>
      <c r="G185" s="25">
        <f t="shared" si="16"/>
        <v>0</v>
      </c>
      <c r="H185" s="41"/>
      <c r="I185" s="26"/>
      <c r="J185" s="26">
        <v>0</v>
      </c>
      <c r="K185" s="26"/>
      <c r="L185" s="26"/>
    </row>
    <row r="186" spans="1:12" ht="15">
      <c r="A186" s="3" t="s">
        <v>96</v>
      </c>
      <c r="B186" s="1" t="s">
        <v>4</v>
      </c>
      <c r="C186" s="18"/>
      <c r="D186" s="18"/>
      <c r="E186" s="18"/>
      <c r="F186" s="18"/>
      <c r="G186" s="25">
        <f t="shared" si="16"/>
        <v>4472.523</v>
      </c>
      <c r="H186" s="41"/>
      <c r="I186" s="26"/>
      <c r="J186" s="26">
        <v>4472.523</v>
      </c>
      <c r="K186" s="26"/>
      <c r="L186" s="26"/>
    </row>
    <row r="187" spans="1:12" ht="30.75">
      <c r="A187" s="3">
        <v>202</v>
      </c>
      <c r="B187" s="17" t="s">
        <v>21</v>
      </c>
      <c r="C187" s="1"/>
      <c r="D187" s="1"/>
      <c r="E187" s="1"/>
      <c r="F187" s="1"/>
      <c r="G187" s="25">
        <f t="shared" si="16"/>
        <v>15000</v>
      </c>
      <c r="H187" s="40"/>
      <c r="I187" s="26"/>
      <c r="J187" s="25">
        <f>SUM(J188:J191)</f>
        <v>15000</v>
      </c>
      <c r="K187" s="26"/>
      <c r="L187" s="26"/>
    </row>
    <row r="188" spans="1:12" ht="15">
      <c r="A188" s="3">
        <v>203</v>
      </c>
      <c r="B188" s="1" t="s">
        <v>3</v>
      </c>
      <c r="C188" s="1"/>
      <c r="D188" s="1"/>
      <c r="E188" s="1"/>
      <c r="F188" s="1"/>
      <c r="G188" s="25">
        <f t="shared" si="16"/>
        <v>750</v>
      </c>
      <c r="H188" s="40"/>
      <c r="I188" s="26"/>
      <c r="J188" s="26">
        <v>750</v>
      </c>
      <c r="K188" s="26"/>
      <c r="L188" s="26"/>
    </row>
    <row r="189" spans="1:12" ht="15">
      <c r="A189" s="3">
        <v>204</v>
      </c>
      <c r="B189" s="1" t="s">
        <v>1</v>
      </c>
      <c r="C189" s="1"/>
      <c r="D189" s="1"/>
      <c r="E189" s="1"/>
      <c r="F189" s="1"/>
      <c r="G189" s="25">
        <f t="shared" si="16"/>
        <v>0</v>
      </c>
      <c r="H189" s="40"/>
      <c r="I189" s="26"/>
      <c r="J189" s="26">
        <v>0</v>
      </c>
      <c r="K189" s="26"/>
      <c r="L189" s="26"/>
    </row>
    <row r="190" spans="1:12" ht="15">
      <c r="A190" s="3">
        <v>205</v>
      </c>
      <c r="B190" s="1" t="s">
        <v>2</v>
      </c>
      <c r="C190" s="1"/>
      <c r="D190" s="1"/>
      <c r="E190" s="1"/>
      <c r="F190" s="1"/>
      <c r="G190" s="25">
        <f t="shared" si="16"/>
        <v>0</v>
      </c>
      <c r="H190" s="40"/>
      <c r="I190" s="26"/>
      <c r="J190" s="26">
        <v>0</v>
      </c>
      <c r="K190" s="26"/>
      <c r="L190" s="26"/>
    </row>
    <row r="191" spans="1:12" ht="15">
      <c r="A191" s="3">
        <v>206</v>
      </c>
      <c r="B191" s="1" t="s">
        <v>4</v>
      </c>
      <c r="C191" s="15"/>
      <c r="D191" s="15"/>
      <c r="E191" s="15"/>
      <c r="F191" s="15"/>
      <c r="G191" s="25">
        <f t="shared" si="16"/>
        <v>14250</v>
      </c>
      <c r="H191" s="40"/>
      <c r="I191" s="26"/>
      <c r="J191" s="26">
        <v>14250</v>
      </c>
      <c r="K191" s="26"/>
      <c r="L191" s="26"/>
    </row>
    <row r="192" spans="1:12" ht="30.75">
      <c r="A192" s="3">
        <v>207</v>
      </c>
      <c r="B192" s="17" t="s">
        <v>22</v>
      </c>
      <c r="C192" s="1"/>
      <c r="D192" s="1"/>
      <c r="E192" s="1"/>
      <c r="F192" s="1"/>
      <c r="G192" s="25">
        <f aca="true" t="shared" si="17" ref="G192:G211">SUM(H192:L192)</f>
        <v>5000</v>
      </c>
      <c r="H192" s="40"/>
      <c r="I192" s="26"/>
      <c r="J192" s="26"/>
      <c r="K192" s="25">
        <f>SUM(K193:K196)</f>
        <v>5000</v>
      </c>
      <c r="L192" s="26"/>
    </row>
    <row r="193" spans="1:12" ht="15">
      <c r="A193" s="3">
        <v>208</v>
      </c>
      <c r="B193" s="1" t="s">
        <v>3</v>
      </c>
      <c r="C193" s="1"/>
      <c r="D193" s="1"/>
      <c r="E193" s="1"/>
      <c r="F193" s="1"/>
      <c r="G193" s="25">
        <f t="shared" si="17"/>
        <v>250</v>
      </c>
      <c r="H193" s="40"/>
      <c r="I193" s="26"/>
      <c r="J193" s="26"/>
      <c r="K193" s="26">
        <v>250</v>
      </c>
      <c r="L193" s="26"/>
    </row>
    <row r="194" spans="1:12" ht="15">
      <c r="A194" s="3">
        <v>209</v>
      </c>
      <c r="B194" s="1" t="s">
        <v>1</v>
      </c>
      <c r="C194" s="1"/>
      <c r="D194" s="1"/>
      <c r="E194" s="1"/>
      <c r="F194" s="1"/>
      <c r="G194" s="25">
        <f t="shared" si="17"/>
        <v>0</v>
      </c>
      <c r="H194" s="40"/>
      <c r="I194" s="26"/>
      <c r="J194" s="26"/>
      <c r="K194" s="26">
        <v>0</v>
      </c>
      <c r="L194" s="26"/>
    </row>
    <row r="195" spans="1:12" ht="15">
      <c r="A195" s="3">
        <v>210</v>
      </c>
      <c r="B195" s="1" t="s">
        <v>2</v>
      </c>
      <c r="C195" s="1"/>
      <c r="D195" s="1"/>
      <c r="E195" s="1"/>
      <c r="F195" s="1"/>
      <c r="G195" s="25">
        <f t="shared" si="17"/>
        <v>0</v>
      </c>
      <c r="H195" s="40"/>
      <c r="I195" s="26"/>
      <c r="J195" s="26"/>
      <c r="K195" s="26">
        <v>0</v>
      </c>
      <c r="L195" s="26"/>
    </row>
    <row r="196" spans="1:12" ht="15">
      <c r="A196" s="3">
        <v>211</v>
      </c>
      <c r="B196" s="20" t="s">
        <v>4</v>
      </c>
      <c r="C196" s="16"/>
      <c r="D196" s="16"/>
      <c r="E196" s="16"/>
      <c r="F196" s="16"/>
      <c r="G196" s="25">
        <f t="shared" si="17"/>
        <v>4750</v>
      </c>
      <c r="H196" s="40"/>
      <c r="I196" s="26"/>
      <c r="J196" s="26"/>
      <c r="K196" s="26">
        <v>4750</v>
      </c>
      <c r="L196" s="26"/>
    </row>
    <row r="197" spans="1:12" ht="62.25">
      <c r="A197" s="3">
        <v>212</v>
      </c>
      <c r="B197" s="17" t="s">
        <v>23</v>
      </c>
      <c r="C197" s="16"/>
      <c r="D197" s="16"/>
      <c r="E197" s="16"/>
      <c r="F197" s="16"/>
      <c r="G197" s="25">
        <f t="shared" si="17"/>
        <v>5000</v>
      </c>
      <c r="H197" s="40"/>
      <c r="I197" s="26"/>
      <c r="J197" s="26"/>
      <c r="K197" s="25">
        <f>SUM(K198:K201)</f>
        <v>5000</v>
      </c>
      <c r="L197" s="26"/>
    </row>
    <row r="198" spans="1:12" ht="15">
      <c r="A198" s="3">
        <v>213</v>
      </c>
      <c r="B198" s="20" t="s">
        <v>3</v>
      </c>
      <c r="C198" s="16"/>
      <c r="D198" s="16"/>
      <c r="E198" s="16"/>
      <c r="F198" s="16"/>
      <c r="G198" s="25">
        <f t="shared" si="17"/>
        <v>250</v>
      </c>
      <c r="H198" s="40"/>
      <c r="I198" s="26"/>
      <c r="J198" s="30"/>
      <c r="K198" s="26">
        <v>250</v>
      </c>
      <c r="L198" s="26"/>
    </row>
    <row r="199" spans="1:12" ht="15">
      <c r="A199" s="3">
        <v>214</v>
      </c>
      <c r="B199" s="20" t="s">
        <v>1</v>
      </c>
      <c r="C199" s="16"/>
      <c r="D199" s="16"/>
      <c r="E199" s="16"/>
      <c r="F199" s="16"/>
      <c r="G199" s="25">
        <f t="shared" si="17"/>
        <v>0</v>
      </c>
      <c r="H199" s="40"/>
      <c r="I199" s="26"/>
      <c r="J199" s="30"/>
      <c r="K199" s="26">
        <v>0</v>
      </c>
      <c r="L199" s="26"/>
    </row>
    <row r="200" spans="1:12" ht="15">
      <c r="A200" s="3">
        <v>215</v>
      </c>
      <c r="B200" s="20" t="s">
        <v>2</v>
      </c>
      <c r="C200" s="16"/>
      <c r="D200" s="16"/>
      <c r="E200" s="16"/>
      <c r="F200" s="16"/>
      <c r="G200" s="25">
        <f t="shared" si="17"/>
        <v>0</v>
      </c>
      <c r="H200" s="40"/>
      <c r="I200" s="26"/>
      <c r="J200" s="30"/>
      <c r="K200" s="26">
        <v>0</v>
      </c>
      <c r="L200" s="26"/>
    </row>
    <row r="201" spans="1:12" ht="15">
      <c r="A201" s="3">
        <v>216</v>
      </c>
      <c r="B201" s="20" t="s">
        <v>4</v>
      </c>
      <c r="C201" s="16"/>
      <c r="D201" s="16"/>
      <c r="E201" s="16"/>
      <c r="F201" s="16"/>
      <c r="G201" s="25">
        <f t="shared" si="17"/>
        <v>4750</v>
      </c>
      <c r="H201" s="40"/>
      <c r="I201" s="26"/>
      <c r="J201" s="30"/>
      <c r="K201" s="26">
        <v>4750</v>
      </c>
      <c r="L201" s="26"/>
    </row>
    <row r="202" spans="1:12" ht="62.25">
      <c r="A202" s="3">
        <v>217</v>
      </c>
      <c r="B202" s="17" t="s">
        <v>24</v>
      </c>
      <c r="C202" s="16"/>
      <c r="D202" s="16"/>
      <c r="E202" s="16"/>
      <c r="F202" s="16"/>
      <c r="G202" s="25">
        <f t="shared" si="17"/>
        <v>5000</v>
      </c>
      <c r="H202" s="40"/>
      <c r="I202" s="26"/>
      <c r="J202" s="26"/>
      <c r="K202" s="26"/>
      <c r="L202" s="25">
        <f>SUM(L203:L206)</f>
        <v>5000</v>
      </c>
    </row>
    <row r="203" spans="1:12" ht="15">
      <c r="A203" s="3">
        <v>218</v>
      </c>
      <c r="B203" s="20" t="s">
        <v>3</v>
      </c>
      <c r="C203" s="16"/>
      <c r="D203" s="16"/>
      <c r="E203" s="16"/>
      <c r="F203" s="16"/>
      <c r="G203" s="25">
        <f t="shared" si="17"/>
        <v>250</v>
      </c>
      <c r="H203" s="40"/>
      <c r="I203" s="26"/>
      <c r="J203" s="26"/>
      <c r="K203" s="26"/>
      <c r="L203" s="26">
        <v>250</v>
      </c>
    </row>
    <row r="204" spans="1:12" ht="15">
      <c r="A204" s="3">
        <v>219</v>
      </c>
      <c r="B204" s="20" t="s">
        <v>1</v>
      </c>
      <c r="C204" s="16"/>
      <c r="D204" s="16"/>
      <c r="E204" s="16"/>
      <c r="F204" s="16"/>
      <c r="G204" s="25">
        <f t="shared" si="17"/>
        <v>0</v>
      </c>
      <c r="H204" s="40"/>
      <c r="I204" s="26"/>
      <c r="J204" s="26"/>
      <c r="K204" s="26"/>
      <c r="L204" s="26">
        <v>0</v>
      </c>
    </row>
    <row r="205" spans="1:12" ht="15">
      <c r="A205" s="3">
        <v>220</v>
      </c>
      <c r="B205" s="20" t="s">
        <v>2</v>
      </c>
      <c r="C205" s="16"/>
      <c r="D205" s="16"/>
      <c r="E205" s="16"/>
      <c r="F205" s="16"/>
      <c r="G205" s="25">
        <f t="shared" si="17"/>
        <v>0</v>
      </c>
      <c r="H205" s="40"/>
      <c r="I205" s="26"/>
      <c r="J205" s="26"/>
      <c r="K205" s="26"/>
      <c r="L205" s="26">
        <v>0</v>
      </c>
    </row>
    <row r="206" spans="1:12" ht="15">
      <c r="A206" s="3">
        <v>221</v>
      </c>
      <c r="B206" s="20" t="s">
        <v>4</v>
      </c>
      <c r="C206" s="16"/>
      <c r="D206" s="16"/>
      <c r="E206" s="16"/>
      <c r="F206" s="16"/>
      <c r="G206" s="25">
        <f t="shared" si="17"/>
        <v>4750</v>
      </c>
      <c r="H206" s="40"/>
      <c r="I206" s="26"/>
      <c r="J206" s="26"/>
      <c r="K206" s="26"/>
      <c r="L206" s="26">
        <v>4750</v>
      </c>
    </row>
    <row r="207" spans="1:12" ht="46.5">
      <c r="A207" s="3">
        <v>222</v>
      </c>
      <c r="B207" s="21" t="s">
        <v>27</v>
      </c>
      <c r="C207" s="16"/>
      <c r="D207" s="16"/>
      <c r="E207" s="16"/>
      <c r="F207" s="16"/>
      <c r="G207" s="25">
        <f t="shared" si="17"/>
        <v>2156.1130000000003</v>
      </c>
      <c r="H207" s="43">
        <f>H208</f>
        <v>156.113</v>
      </c>
      <c r="I207" s="34">
        <f>SUM(I208)</f>
        <v>500</v>
      </c>
      <c r="J207" s="34">
        <f>SUM(J208)</f>
        <v>500</v>
      </c>
      <c r="K207" s="34">
        <f>SUM(K208)</f>
        <v>500</v>
      </c>
      <c r="L207" s="34">
        <f>SUM(L208)</f>
        <v>500</v>
      </c>
    </row>
    <row r="208" spans="1:12" ht="15">
      <c r="A208" s="3">
        <v>223</v>
      </c>
      <c r="B208" s="20" t="s">
        <v>3</v>
      </c>
      <c r="C208" s="16"/>
      <c r="D208" s="16"/>
      <c r="E208" s="16"/>
      <c r="F208" s="16"/>
      <c r="G208" s="25">
        <f t="shared" si="17"/>
        <v>2156.1130000000003</v>
      </c>
      <c r="H208" s="43">
        <v>156.113</v>
      </c>
      <c r="I208" s="34">
        <v>500</v>
      </c>
      <c r="J208" s="25">
        <v>500</v>
      </c>
      <c r="K208" s="34">
        <v>500</v>
      </c>
      <c r="L208" s="34">
        <v>500</v>
      </c>
    </row>
    <row r="209" spans="1:12" ht="15">
      <c r="A209" s="3">
        <v>224</v>
      </c>
      <c r="B209" s="20" t="s">
        <v>1</v>
      </c>
      <c r="C209" s="16"/>
      <c r="D209" s="16"/>
      <c r="E209" s="16"/>
      <c r="F209" s="16"/>
      <c r="G209" s="25">
        <f t="shared" si="17"/>
        <v>0</v>
      </c>
      <c r="H209" s="44"/>
      <c r="I209" s="35"/>
      <c r="J209" s="35"/>
      <c r="K209" s="35"/>
      <c r="L209" s="35"/>
    </row>
    <row r="210" spans="1:12" ht="15">
      <c r="A210" s="3">
        <v>225</v>
      </c>
      <c r="B210" s="20" t="s">
        <v>2</v>
      </c>
      <c r="C210" s="16"/>
      <c r="D210" s="16"/>
      <c r="E210" s="16"/>
      <c r="F210" s="16"/>
      <c r="G210" s="25">
        <f t="shared" si="17"/>
        <v>0</v>
      </c>
      <c r="H210" s="44"/>
      <c r="I210" s="35"/>
      <c r="J210" s="35"/>
      <c r="K210" s="35"/>
      <c r="L210" s="35"/>
    </row>
    <row r="211" spans="1:12" ht="15">
      <c r="A211" s="3">
        <v>226</v>
      </c>
      <c r="B211" s="20" t="s">
        <v>4</v>
      </c>
      <c r="C211" s="16"/>
      <c r="D211" s="16"/>
      <c r="E211" s="16"/>
      <c r="F211" s="16"/>
      <c r="G211" s="25">
        <f t="shared" si="17"/>
        <v>0</v>
      </c>
      <c r="H211" s="44"/>
      <c r="I211" s="35"/>
      <c r="J211" s="35"/>
      <c r="K211" s="35"/>
      <c r="L211" s="35"/>
    </row>
    <row r="212" spans="1:12" ht="78">
      <c r="A212" s="3">
        <v>227</v>
      </c>
      <c r="B212" s="21" t="s">
        <v>53</v>
      </c>
      <c r="C212" s="16"/>
      <c r="D212" s="16"/>
      <c r="E212" s="16"/>
      <c r="F212" s="16"/>
      <c r="G212" s="25">
        <f>SUM(H212:L212)</f>
        <v>103695.878</v>
      </c>
      <c r="H212" s="34">
        <f>SUM(H213:H216)</f>
        <v>30000</v>
      </c>
      <c r="I212" s="34">
        <f>SUM(I213:I216)</f>
        <v>73695.878</v>
      </c>
      <c r="J212" s="34">
        <f>SUM(J213)</f>
        <v>0</v>
      </c>
      <c r="K212" s="34">
        <f>SUM(K213)</f>
        <v>0</v>
      </c>
      <c r="L212" s="34">
        <f>SUM(L213)</f>
        <v>0</v>
      </c>
    </row>
    <row r="213" spans="1:12" ht="15">
      <c r="A213" s="3">
        <v>228</v>
      </c>
      <c r="B213" s="20" t="s">
        <v>3</v>
      </c>
      <c r="C213" s="16"/>
      <c r="D213" s="16"/>
      <c r="E213" s="16"/>
      <c r="F213" s="16"/>
      <c r="G213" s="25">
        <f aca="true" t="shared" si="18" ref="G213:G221">SUM(H213:L213)</f>
        <v>15424.478</v>
      </c>
      <c r="H213" s="34">
        <f aca="true" t="shared" si="19" ref="H213:I216">H218</f>
        <v>0</v>
      </c>
      <c r="I213" s="34">
        <f t="shared" si="19"/>
        <v>15424.478</v>
      </c>
      <c r="J213" s="25"/>
      <c r="K213" s="34"/>
      <c r="L213" s="34"/>
    </row>
    <row r="214" spans="1:12" ht="15">
      <c r="A214" s="3">
        <v>229</v>
      </c>
      <c r="B214" s="20" t="s">
        <v>1</v>
      </c>
      <c r="C214" s="16"/>
      <c r="D214" s="16"/>
      <c r="E214" s="16"/>
      <c r="F214" s="16"/>
      <c r="G214" s="25">
        <f t="shared" si="18"/>
        <v>0</v>
      </c>
      <c r="H214" s="34">
        <f t="shared" si="19"/>
        <v>0</v>
      </c>
      <c r="I214" s="34">
        <f t="shared" si="19"/>
        <v>0</v>
      </c>
      <c r="J214" s="35"/>
      <c r="K214" s="35"/>
      <c r="L214" s="35"/>
    </row>
    <row r="215" spans="1:12" ht="15">
      <c r="A215" s="3">
        <v>230</v>
      </c>
      <c r="B215" s="20" t="s">
        <v>2</v>
      </c>
      <c r="C215" s="16"/>
      <c r="D215" s="16"/>
      <c r="E215" s="16"/>
      <c r="F215" s="16"/>
      <c r="G215" s="25">
        <f t="shared" si="18"/>
        <v>87771.4</v>
      </c>
      <c r="H215" s="34">
        <f t="shared" si="19"/>
        <v>30000</v>
      </c>
      <c r="I215" s="34">
        <f t="shared" si="19"/>
        <v>57771.4</v>
      </c>
      <c r="J215" s="35"/>
      <c r="K215" s="35"/>
      <c r="L215" s="35"/>
    </row>
    <row r="216" spans="1:12" ht="15">
      <c r="A216" s="3">
        <v>231</v>
      </c>
      <c r="B216" s="20" t="s">
        <v>4</v>
      </c>
      <c r="C216" s="16"/>
      <c r="D216" s="16"/>
      <c r="E216" s="16"/>
      <c r="F216" s="16"/>
      <c r="G216" s="25">
        <f t="shared" si="18"/>
        <v>500</v>
      </c>
      <c r="H216" s="34">
        <f t="shared" si="19"/>
        <v>0</v>
      </c>
      <c r="I216" s="34">
        <f t="shared" si="19"/>
        <v>500</v>
      </c>
      <c r="J216" s="35"/>
      <c r="K216" s="35"/>
      <c r="L216" s="35"/>
    </row>
    <row r="217" spans="1:12" ht="62.25">
      <c r="A217" s="3">
        <v>232</v>
      </c>
      <c r="B217" s="17" t="s">
        <v>37</v>
      </c>
      <c r="C217" s="1"/>
      <c r="D217" s="1"/>
      <c r="E217" s="1"/>
      <c r="F217" s="1"/>
      <c r="G217" s="25">
        <f t="shared" si="18"/>
        <v>103695.878</v>
      </c>
      <c r="H217" s="25">
        <f>H218+H219+H220+H221</f>
        <v>30000</v>
      </c>
      <c r="I217" s="25">
        <f>I218+I219+I220+I221</f>
        <v>73695.878</v>
      </c>
      <c r="J217" s="26"/>
      <c r="K217" s="26"/>
      <c r="L217" s="26"/>
    </row>
    <row r="218" spans="1:12" ht="15">
      <c r="A218" s="3">
        <v>233</v>
      </c>
      <c r="B218" s="1" t="s">
        <v>3</v>
      </c>
      <c r="C218" s="1"/>
      <c r="D218" s="1"/>
      <c r="E218" s="1"/>
      <c r="F218" s="1"/>
      <c r="G218" s="25">
        <f t="shared" si="18"/>
        <v>15424.478</v>
      </c>
      <c r="H218" s="40"/>
      <c r="I218" s="26">
        <f>15000+424.478</f>
        <v>15424.478</v>
      </c>
      <c r="J218" s="26"/>
      <c r="K218" s="26"/>
      <c r="L218" s="26"/>
    </row>
    <row r="219" spans="1:12" ht="15">
      <c r="A219" s="3">
        <v>234</v>
      </c>
      <c r="B219" s="1" t="s">
        <v>1</v>
      </c>
      <c r="C219" s="1"/>
      <c r="D219" s="1"/>
      <c r="E219" s="1"/>
      <c r="F219" s="1"/>
      <c r="G219" s="25">
        <f t="shared" si="18"/>
        <v>0</v>
      </c>
      <c r="H219" s="40"/>
      <c r="I219" s="26"/>
      <c r="J219" s="26"/>
      <c r="K219" s="26"/>
      <c r="L219" s="26"/>
    </row>
    <row r="220" spans="1:12" ht="15">
      <c r="A220" s="3">
        <v>235</v>
      </c>
      <c r="B220" s="1" t="s">
        <v>2</v>
      </c>
      <c r="C220" s="1"/>
      <c r="D220" s="1"/>
      <c r="E220" s="1"/>
      <c r="F220" s="1"/>
      <c r="G220" s="25">
        <f t="shared" si="18"/>
        <v>87771.4</v>
      </c>
      <c r="H220" s="40">
        <v>30000</v>
      </c>
      <c r="I220" s="26">
        <v>57771.4</v>
      </c>
      <c r="J220" s="26"/>
      <c r="K220" s="26"/>
      <c r="L220" s="26"/>
    </row>
    <row r="221" spans="1:12" ht="15">
      <c r="A221" s="3">
        <v>236</v>
      </c>
      <c r="B221" s="1" t="s">
        <v>4</v>
      </c>
      <c r="C221" s="18"/>
      <c r="D221" s="18"/>
      <c r="E221" s="18"/>
      <c r="F221" s="18"/>
      <c r="G221" s="25">
        <f t="shared" si="18"/>
        <v>500</v>
      </c>
      <c r="H221" s="40"/>
      <c r="I221" s="26">
        <v>500</v>
      </c>
      <c r="J221" s="26"/>
      <c r="K221" s="26"/>
      <c r="L221" s="26"/>
    </row>
  </sheetData>
  <sheetProtection/>
  <mergeCells count="9">
    <mergeCell ref="B15:L15"/>
    <mergeCell ref="A6:A7"/>
    <mergeCell ref="B6:B7"/>
    <mergeCell ref="J1:L1"/>
    <mergeCell ref="J2:L2"/>
    <mergeCell ref="A3:L3"/>
    <mergeCell ref="A4:L4"/>
    <mergeCell ref="G6:L6"/>
    <mergeCell ref="C6:F6"/>
  </mergeCells>
  <printOptions/>
  <pageMargins left="0.3937007874015748" right="0.1968503937007874" top="0.54" bottom="0.42" header="0.31496062992125984" footer="0.2"/>
  <pageSetup fitToHeight="0" fitToWidth="1" horizontalDpi="600" verticalDpi="600" orientation="landscape" paperSize="9" scale="71" r:id="rId1"/>
  <rowBreaks count="1" manualBreakCount="1">
    <brk id="171" max="13" man="1"/>
  </rowBreaks>
  <colBreaks count="1" manualBreakCount="1">
    <brk id="8" max="2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2019-03-04T11:22:47Z</dcterms:modified>
  <cp:category/>
  <cp:version/>
  <cp:contentType/>
  <cp:contentStatus/>
</cp:coreProperties>
</file>