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135" windowWidth="10005" windowHeight="10005" tabRatio="333" activeTab="4"/>
  </bookViews>
  <sheets>
    <sheet name="доходы прил 1" sheetId="5" r:id="rId1"/>
    <sheet name="расх прил 2" sheetId="1" r:id="rId2"/>
    <sheet name="вед прил 3" sheetId="2" r:id="rId3"/>
    <sheet name="источ прил 4" sheetId="3" r:id="rId4"/>
    <sheet name="мун прогр прил 5" sheetId="4" r:id="rId5"/>
  </sheets>
  <definedNames>
    <definedName name="_xlnm._FilterDatabase" localSheetId="2" hidden="1">'вед прил 3'!$G$1:$I$452</definedName>
    <definedName name="_xlnm._FilterDatabase" localSheetId="0" hidden="1">'доходы прил 1'!$I$1:$I$555</definedName>
    <definedName name="_xlnm._FilterDatabase" localSheetId="1" hidden="1">'расх прил 2'!$F$1:$H$421</definedName>
    <definedName name="_xlnm.Print_Titles" localSheetId="2">'вед прил 3'!$7:$9</definedName>
    <definedName name="_xlnm.Print_Titles" localSheetId="0">'доходы прил 1'!$9:$11</definedName>
    <definedName name="_xlnm.Print_Titles" localSheetId="4">'мун прогр прил 5'!$7:$8</definedName>
    <definedName name="_xlnm.Print_Titles" localSheetId="1">'расх прил 2'!$7:$8</definedName>
  </definedNames>
  <calcPr calcId="124519"/>
</workbook>
</file>

<file path=xl/calcChain.xml><?xml version="1.0" encoding="utf-8"?>
<calcChain xmlns="http://schemas.openxmlformats.org/spreadsheetml/2006/main">
  <c r="E56" i="4"/>
  <c r="I524" i="2"/>
  <c r="I523"/>
  <c r="I522"/>
  <c r="I521"/>
  <c r="I520"/>
  <c r="I519"/>
  <c r="I518"/>
  <c r="I517"/>
  <c r="I516"/>
  <c r="I515"/>
  <c r="I514"/>
  <c r="I513"/>
  <c r="I512"/>
  <c r="H475" i="1"/>
  <c r="H476"/>
  <c r="H477"/>
  <c r="H478"/>
  <c r="H479"/>
  <c r="H480"/>
  <c r="H481"/>
  <c r="H482"/>
  <c r="H483"/>
  <c r="H484"/>
  <c r="H485"/>
  <c r="H486"/>
  <c r="M163" i="5"/>
  <c r="M162"/>
  <c r="M110"/>
  <c r="M109"/>
  <c r="M99"/>
  <c r="M98"/>
  <c r="M101"/>
  <c r="M175"/>
  <c r="M176"/>
  <c r="M177"/>
  <c r="M178"/>
  <c r="M179"/>
  <c r="M166"/>
  <c r="M152"/>
  <c r="M153"/>
  <c r="M154"/>
  <c r="M156"/>
  <c r="M150"/>
  <c r="M144"/>
  <c r="M145"/>
  <c r="M132"/>
  <c r="M134"/>
  <c r="M135"/>
  <c r="M129"/>
  <c r="M130"/>
  <c r="M126"/>
  <c r="M121"/>
  <c r="M122"/>
  <c r="M123"/>
  <c r="M124"/>
  <c r="M111"/>
  <c r="M112"/>
  <c r="M114"/>
  <c r="M115"/>
  <c r="M117"/>
  <c r="M118"/>
  <c r="M108"/>
  <c r="M104"/>
  <c r="M95"/>
  <c r="M96"/>
  <c r="M97"/>
  <c r="M90"/>
  <c r="M91"/>
  <c r="M86"/>
  <c r="M87"/>
  <c r="M88"/>
  <c r="M89"/>
  <c r="M75"/>
  <c r="M64"/>
  <c r="M65"/>
  <c r="M66"/>
  <c r="M69"/>
  <c r="M70"/>
  <c r="M71"/>
  <c r="M54"/>
  <c r="M55"/>
  <c r="M48"/>
  <c r="M49"/>
  <c r="M50"/>
  <c r="M37"/>
  <c r="M36"/>
  <c r="L90"/>
  <c r="K90"/>
  <c r="K185" s="1"/>
  <c r="L181"/>
  <c r="L180" s="1"/>
  <c r="L169"/>
  <c r="K169"/>
  <c r="L164"/>
  <c r="L160"/>
  <c r="L159" s="1"/>
  <c r="L154"/>
  <c r="L153" s="1"/>
  <c r="L151"/>
  <c r="L149"/>
  <c r="L147"/>
  <c r="L145"/>
  <c r="L142"/>
  <c r="M141"/>
  <c r="L138"/>
  <c r="K138"/>
  <c r="L132"/>
  <c r="K132"/>
  <c r="L124"/>
  <c r="L119"/>
  <c r="K119"/>
  <c r="L115"/>
  <c r="L112"/>
  <c r="L109"/>
  <c r="L107"/>
  <c r="L105"/>
  <c r="L103"/>
  <c r="K101"/>
  <c r="L99"/>
  <c r="L98" s="1"/>
  <c r="L93"/>
  <c r="L92" s="1"/>
  <c r="L81"/>
  <c r="L79"/>
  <c r="L77"/>
  <c r="K87"/>
  <c r="L87"/>
  <c r="L85"/>
  <c r="L70"/>
  <c r="L74"/>
  <c r="L65"/>
  <c r="L64" s="1"/>
  <c r="K64"/>
  <c r="L59"/>
  <c r="L54"/>
  <c r="L53"/>
  <c r="L52"/>
  <c r="L49" s="1"/>
  <c r="L48" s="1"/>
  <c r="L46"/>
  <c r="L45"/>
  <c r="L44" s="1"/>
  <c r="L42"/>
  <c r="L41"/>
  <c r="L39"/>
  <c r="L36"/>
  <c r="L35" s="1"/>
  <c r="L34"/>
  <c r="L33" s="1"/>
  <c r="L32"/>
  <c r="L31"/>
  <c r="L29"/>
  <c r="L158" l="1"/>
  <c r="L43"/>
  <c r="L69"/>
  <c r="L40"/>
  <c r="L111"/>
  <c r="L97" s="1"/>
  <c r="L30"/>
  <c r="L28" l="1"/>
  <c r="L27"/>
  <c r="L17"/>
  <c r="L16"/>
  <c r="L15"/>
  <c r="K70"/>
  <c r="L178"/>
  <c r="L177" s="1"/>
  <c r="L176" s="1"/>
  <c r="L173"/>
  <c r="L172" s="1"/>
  <c r="K178"/>
  <c r="K177" s="1"/>
  <c r="K176" s="1"/>
  <c r="K175" s="1"/>
  <c r="K173"/>
  <c r="K172" s="1"/>
  <c r="K167"/>
  <c r="K166"/>
  <c r="K164" s="1"/>
  <c r="K162"/>
  <c r="K160" s="1"/>
  <c r="K159" s="1"/>
  <c r="K157"/>
  <c r="K156"/>
  <c r="K152"/>
  <c r="K151" s="1"/>
  <c r="K150"/>
  <c r="K149" s="1"/>
  <c r="K147"/>
  <c r="K145"/>
  <c r="K142"/>
  <c r="K128"/>
  <c r="K124"/>
  <c r="K117"/>
  <c r="K115" s="1"/>
  <c r="K114"/>
  <c r="K112" s="1"/>
  <c r="K109"/>
  <c r="K108"/>
  <c r="K107" s="1"/>
  <c r="K106"/>
  <c r="K105" s="1"/>
  <c r="K103"/>
  <c r="K99"/>
  <c r="K98" s="1"/>
  <c r="K93"/>
  <c r="K92" s="1"/>
  <c r="K86"/>
  <c r="K85" s="1"/>
  <c r="K83"/>
  <c r="K75"/>
  <c r="K74" s="1"/>
  <c r="K62"/>
  <c r="K61" s="1"/>
  <c r="K59"/>
  <c r="K54"/>
  <c r="K53"/>
  <c r="K52"/>
  <c r="K50"/>
  <c r="K46"/>
  <c r="K43" s="1"/>
  <c r="K40"/>
  <c r="K38"/>
  <c r="K35"/>
  <c r="K30"/>
  <c r="M30" s="1"/>
  <c r="K26"/>
  <c r="K20"/>
  <c r="K19" s="1"/>
  <c r="K15"/>
  <c r="K14" s="1"/>
  <c r="K13" s="1"/>
  <c r="K76" l="1"/>
  <c r="K25"/>
  <c r="L14"/>
  <c r="L13" s="1"/>
  <c r="K69"/>
  <c r="L26"/>
  <c r="L25" s="1"/>
  <c r="K37"/>
  <c r="K158"/>
  <c r="K154"/>
  <c r="K153" s="1"/>
  <c r="K49"/>
  <c r="K48" s="1"/>
  <c r="K111"/>
  <c r="K97" s="1"/>
  <c r="K130"/>
  <c r="K58"/>
  <c r="K127" l="1"/>
  <c r="K91" s="1"/>
  <c r="K12"/>
  <c r="E14" i="3"/>
  <c r="E15"/>
  <c r="D10"/>
  <c r="D13"/>
  <c r="D16" s="1"/>
  <c r="C13"/>
  <c r="C16" s="1"/>
  <c r="C10"/>
  <c r="E16" l="1"/>
  <c r="E13"/>
  <c r="E51" i="4"/>
  <c r="E52"/>
  <c r="E53"/>
  <c r="E54"/>
  <c r="E55"/>
  <c r="I502" i="2"/>
  <c r="I503"/>
  <c r="I504"/>
  <c r="I505"/>
  <c r="I506"/>
  <c r="I507"/>
  <c r="I508"/>
  <c r="I509"/>
  <c r="I510"/>
  <c r="I511"/>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H420" i="1"/>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L175" i="5"/>
  <c r="L130"/>
  <c r="L128"/>
  <c r="L127" l="1"/>
  <c r="L91" s="1"/>
  <c r="M128"/>
  <c r="E47" i="4" l="1"/>
  <c r="E48"/>
  <c r="E49"/>
  <c r="E50"/>
  <c r="I426" i="2"/>
  <c r="I427"/>
  <c r="I428"/>
  <c r="I429"/>
  <c r="I430"/>
  <c r="I431"/>
  <c r="I432"/>
  <c r="I433"/>
  <c r="I434"/>
  <c r="I435"/>
  <c r="I436"/>
  <c r="I437"/>
  <c r="I438"/>
  <c r="I439"/>
  <c r="I440"/>
  <c r="I441"/>
  <c r="I442"/>
  <c r="I443"/>
  <c r="I444"/>
  <c r="I445"/>
  <c r="I446"/>
  <c r="I447"/>
  <c r="I448"/>
  <c r="I449"/>
  <c r="I450"/>
  <c r="I451"/>
  <c r="I452"/>
  <c r="H387" i="1"/>
  <c r="H388"/>
  <c r="H389"/>
  <c r="H390"/>
  <c r="H391"/>
  <c r="H392"/>
  <c r="H393"/>
  <c r="H394"/>
  <c r="H395"/>
  <c r="H396"/>
  <c r="H397"/>
  <c r="H398"/>
  <c r="H399"/>
  <c r="H400"/>
  <c r="H401"/>
  <c r="H402"/>
  <c r="H403"/>
  <c r="H404"/>
  <c r="H405"/>
  <c r="H406"/>
  <c r="H407"/>
  <c r="H408"/>
  <c r="H409"/>
  <c r="H410"/>
  <c r="H411"/>
  <c r="H412"/>
  <c r="H413"/>
  <c r="H414"/>
  <c r="H415"/>
  <c r="H416"/>
  <c r="H417"/>
  <c r="H418"/>
  <c r="H419"/>
  <c r="M21" i="5"/>
  <c r="M22"/>
  <c r="M23"/>
  <c r="M24"/>
  <c r="M59"/>
  <c r="M60"/>
  <c r="M63"/>
  <c r="M84"/>
  <c r="M93"/>
  <c r="M105"/>
  <c r="M106"/>
  <c r="M127"/>
  <c r="M136"/>
  <c r="M138"/>
  <c r="M146"/>
  <c r="M147"/>
  <c r="M148"/>
  <c r="M151"/>
  <c r="M157"/>
  <c r="M159"/>
  <c r="M167"/>
  <c r="M172"/>
  <c r="M46" l="1"/>
  <c r="M53"/>
  <c r="M47"/>
  <c r="M42"/>
  <c r="M28"/>
  <c r="M27"/>
  <c r="M35" l="1"/>
  <c r="L38"/>
  <c r="L37" s="1"/>
  <c r="M39"/>
  <c r="M18"/>
  <c r="M17"/>
  <c r="M16"/>
  <c r="M15"/>
  <c r="L83"/>
  <c r="L76" s="1"/>
  <c r="L62"/>
  <c r="L20"/>
  <c r="L12" l="1"/>
  <c r="L185" s="1"/>
  <c r="M185" s="1"/>
  <c r="M76"/>
  <c r="L61"/>
  <c r="L58" s="1"/>
  <c r="M58" s="1"/>
  <c r="L19"/>
  <c r="M160" l="1"/>
  <c r="M158"/>
  <c r="M149"/>
  <c r="M142"/>
  <c r="M74"/>
  <c r="M57"/>
  <c r="M56"/>
  <c r="M43"/>
  <c r="M41"/>
  <c r="M38"/>
  <c r="M31"/>
  <c r="M26"/>
  <c r="M119" l="1"/>
  <c r="M19"/>
  <c r="M20"/>
  <c r="M61"/>
  <c r="M62"/>
  <c r="M72"/>
  <c r="M83"/>
  <c r="M103"/>
  <c r="M174"/>
  <c r="M13"/>
  <c r="M14"/>
  <c r="M85"/>
  <c r="M92"/>
  <c r="M164"/>
  <c r="M40"/>
  <c r="M25"/>
  <c r="M102" l="1"/>
  <c r="M137"/>
  <c r="M173"/>
  <c r="M107"/>
  <c r="M140"/>
  <c r="M51"/>
  <c r="M52"/>
  <c r="M12" l="1"/>
  <c r="I11" i="2"/>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10"/>
  <c r="H10" i="1"/>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9"/>
  <c r="E10" i="4"/>
  <c r="E11"/>
  <c r="E12"/>
  <c r="E13"/>
  <c r="E14"/>
  <c r="E15"/>
  <c r="E16"/>
  <c r="E17"/>
  <c r="E18"/>
  <c r="E19"/>
  <c r="E20"/>
  <c r="E21"/>
  <c r="E22"/>
  <c r="E23"/>
  <c r="E24"/>
  <c r="E25"/>
  <c r="E26"/>
  <c r="E27"/>
  <c r="E28"/>
  <c r="E29"/>
  <c r="E30"/>
  <c r="E31"/>
  <c r="E32"/>
  <c r="E33"/>
  <c r="E34"/>
  <c r="E35"/>
  <c r="E36"/>
  <c r="E37"/>
  <c r="E38"/>
  <c r="E39"/>
  <c r="E40"/>
  <c r="E41"/>
  <c r="E42"/>
  <c r="E43"/>
  <c r="E44"/>
  <c r="E45"/>
  <c r="E46"/>
  <c r="E9"/>
  <c r="E12" i="3" l="1"/>
  <c r="E10" l="1"/>
</calcChain>
</file>

<file path=xl/sharedStrings.xml><?xml version="1.0" encoding="utf-8"?>
<sst xmlns="http://schemas.openxmlformats.org/spreadsheetml/2006/main" count="5832" uniqueCount="1021">
  <si>
    <t>000</t>
  </si>
  <si>
    <t>0100</t>
  </si>
  <si>
    <t>0102</t>
  </si>
  <si>
    <t>7000071010</t>
  </si>
  <si>
    <t>120</t>
  </si>
  <si>
    <t>0103</t>
  </si>
  <si>
    <t>7000071030</t>
  </si>
  <si>
    <t>240</t>
  </si>
  <si>
    <t>850</t>
  </si>
  <si>
    <t>0104</t>
  </si>
  <si>
    <t>0106</t>
  </si>
  <si>
    <t>7000071020</t>
  </si>
  <si>
    <t>0111</t>
  </si>
  <si>
    <t>7000070070</t>
  </si>
  <si>
    <t>870</t>
  </si>
  <si>
    <t>0113</t>
  </si>
  <si>
    <t>0110141100</t>
  </si>
  <si>
    <t>0110241200</t>
  </si>
  <si>
    <t>0110341500</t>
  </si>
  <si>
    <t>0110481010</t>
  </si>
  <si>
    <t>0110581020</t>
  </si>
  <si>
    <t>0120100000</t>
  </si>
  <si>
    <t>620</t>
  </si>
  <si>
    <t>0130146100</t>
  </si>
  <si>
    <t>0130281040</t>
  </si>
  <si>
    <t>7000070040</t>
  </si>
  <si>
    <t>110</t>
  </si>
  <si>
    <t>7000070050</t>
  </si>
  <si>
    <t>7000070130</t>
  </si>
  <si>
    <t>320</t>
  </si>
  <si>
    <t>0200</t>
  </si>
  <si>
    <t>0203</t>
  </si>
  <si>
    <t>7000051180</t>
  </si>
  <si>
    <t>0300</t>
  </si>
  <si>
    <t>0309</t>
  </si>
  <si>
    <t>0150100000</t>
  </si>
  <si>
    <t>01М0181280</t>
  </si>
  <si>
    <t>01М0281290</t>
  </si>
  <si>
    <t>0310</t>
  </si>
  <si>
    <t>0314</t>
  </si>
  <si>
    <t>0160100000</t>
  </si>
  <si>
    <t>0400</t>
  </si>
  <si>
    <t>0405</t>
  </si>
  <si>
    <t>7000042П00</t>
  </si>
  <si>
    <t>0409</t>
  </si>
  <si>
    <t>410</t>
  </si>
  <si>
    <t>0350383090</t>
  </si>
  <si>
    <t>610</t>
  </si>
  <si>
    <t>0410</t>
  </si>
  <si>
    <t>01Б0181120</t>
  </si>
  <si>
    <t>0412</t>
  </si>
  <si>
    <t>0180100000</t>
  </si>
  <si>
    <t>0190181080</t>
  </si>
  <si>
    <t>01В0181130</t>
  </si>
  <si>
    <t>01Г0181150</t>
  </si>
  <si>
    <t>0500</t>
  </si>
  <si>
    <t>0501</t>
  </si>
  <si>
    <t>01Д0181170</t>
  </si>
  <si>
    <t>7000070110</t>
  </si>
  <si>
    <t>0502</t>
  </si>
  <si>
    <t>01И0281190</t>
  </si>
  <si>
    <t>01И0381200</t>
  </si>
  <si>
    <t>0503</t>
  </si>
  <si>
    <t>0360183100</t>
  </si>
  <si>
    <t>7000070080</t>
  </si>
  <si>
    <t>0505</t>
  </si>
  <si>
    <t>810</t>
  </si>
  <si>
    <t>7000070060</t>
  </si>
  <si>
    <t>0600</t>
  </si>
  <si>
    <t>0603</t>
  </si>
  <si>
    <t>01Л0181210</t>
  </si>
  <si>
    <t>0700</t>
  </si>
  <si>
    <t>0701</t>
  </si>
  <si>
    <t>0610145110</t>
  </si>
  <si>
    <t>0610245120</t>
  </si>
  <si>
    <t>0610386010</t>
  </si>
  <si>
    <t>0650186050</t>
  </si>
  <si>
    <t>0702</t>
  </si>
  <si>
    <t>0620145310</t>
  </si>
  <si>
    <t>0620245320</t>
  </si>
  <si>
    <t>0620345400</t>
  </si>
  <si>
    <t>0620586020</t>
  </si>
  <si>
    <t>0630186030</t>
  </si>
  <si>
    <t>0650286060</t>
  </si>
  <si>
    <t>0830188140</t>
  </si>
  <si>
    <t>0850188190</t>
  </si>
  <si>
    <t>0850288200</t>
  </si>
  <si>
    <t>0707</t>
  </si>
  <si>
    <t>0640145600</t>
  </si>
  <si>
    <t>0840288170</t>
  </si>
  <si>
    <t>0870188230</t>
  </si>
  <si>
    <t>0709</t>
  </si>
  <si>
    <t>0800</t>
  </si>
  <si>
    <t>0801</t>
  </si>
  <si>
    <t>0810288020</t>
  </si>
  <si>
    <t>0810388030</t>
  </si>
  <si>
    <t>0810488040</t>
  </si>
  <si>
    <t>0810588050</t>
  </si>
  <si>
    <t>0810988090</t>
  </si>
  <si>
    <t>0804</t>
  </si>
  <si>
    <t>1000</t>
  </si>
  <si>
    <t>1003</t>
  </si>
  <si>
    <t>310</t>
  </si>
  <si>
    <t>0390149100</t>
  </si>
  <si>
    <t>0390249200</t>
  </si>
  <si>
    <t>0390352500</t>
  </si>
  <si>
    <t>0390483140</t>
  </si>
  <si>
    <t>1006</t>
  </si>
  <si>
    <t>630</t>
  </si>
  <si>
    <t>1100</t>
  </si>
  <si>
    <t>1101</t>
  </si>
  <si>
    <t>0820188100</t>
  </si>
  <si>
    <t>1300</t>
  </si>
  <si>
    <t>1301</t>
  </si>
  <si>
    <t>7000070140</t>
  </si>
  <si>
    <t>730</t>
  </si>
  <si>
    <t>7000000000</t>
  </si>
  <si>
    <t>0000000000</t>
  </si>
  <si>
    <t>0100000000</t>
  </si>
  <si>
    <t>0110000000</t>
  </si>
  <si>
    <t>0120000000</t>
  </si>
  <si>
    <t>0130000000</t>
  </si>
  <si>
    <t>0140000000</t>
  </si>
  <si>
    <t>0150000000</t>
  </si>
  <si>
    <t>0160000000</t>
  </si>
  <si>
    <t>0170000000</t>
  </si>
  <si>
    <t>0180000000</t>
  </si>
  <si>
    <t>0190000000</t>
  </si>
  <si>
    <t>01Б0000000</t>
  </si>
  <si>
    <t>01В0000000</t>
  </si>
  <si>
    <t>01Г0000000</t>
  </si>
  <si>
    <t>01Д0000000</t>
  </si>
  <si>
    <t>01М0000000</t>
  </si>
  <si>
    <t>01И0000000</t>
  </si>
  <si>
    <t>01Л0000000</t>
  </si>
  <si>
    <t>0300000000</t>
  </si>
  <si>
    <t>0350000000</t>
  </si>
  <si>
    <t>0360000000</t>
  </si>
  <si>
    <t>0390000000</t>
  </si>
  <si>
    <t>0600000000</t>
  </si>
  <si>
    <t>0620000000</t>
  </si>
  <si>
    <t>0610000000</t>
  </si>
  <si>
    <t>0630000000</t>
  </si>
  <si>
    <t>0640000000</t>
  </si>
  <si>
    <t>0650000000</t>
  </si>
  <si>
    <t>0800000000</t>
  </si>
  <si>
    <t>0810000000</t>
  </si>
  <si>
    <t>0820000000</t>
  </si>
  <si>
    <t>0830000000</t>
  </si>
  <si>
    <t>0840000000</t>
  </si>
  <si>
    <t>0850000000</t>
  </si>
  <si>
    <t>0870000000</t>
  </si>
  <si>
    <t>0860000000</t>
  </si>
  <si>
    <t>Код целевой статьи</t>
  </si>
  <si>
    <t>Код вида расхода</t>
  </si>
  <si>
    <t>Наименование раздела, подраздела, целевой статьи или вида расходов</t>
  </si>
  <si>
    <t>Но-
мер стро-
ки</t>
  </si>
  <si>
    <t>901</t>
  </si>
  <si>
    <t>0000</t>
  </si>
  <si>
    <t xml:space="preserve">      Функционирование высшего должностного лица субъекта Российской Федерации и муниципального образования</t>
  </si>
  <si>
    <t xml:space="preserve">            Глава городского округа</t>
  </si>
  <si>
    <t xml:space="preserve">              Расходы на выплаты персоналу государственных (муниципальных) органов</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</si>
  <si>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</si>
  <si>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</si>
  <si>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</si>
  <si>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</si>
  <si>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</si>
  <si>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</si>
  <si>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</si>
  <si>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</si>
  <si>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</si>
  <si>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</si>
  <si>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</si>
  <si>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</si>
  <si>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Публикация материалов о деятельности органов местного самоуправления в средствах массовой информации</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</si>
  <si>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</si>
  <si>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</si>
  <si>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</si>
  <si>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Оценка недвижимости, признание прав и регулирование отношений по государственной и  муниципальной  собственности</t>
  </si>
  <si>
    <t xml:space="preserve">              Социальные выплаты гражданам, кроме публичных нормативных социальных выплат</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</si>
  <si>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</si>
  <si>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</si>
  <si>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Организация предупреждения и ликвидации последствий ЧС, гражданская оборона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</si>
  <si>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</si>
  <si>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</si>
  <si>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Обеспечение пожарной безопасности</t>
  </si>
  <si>
    <t xml:space="preserve">      Другие вопросы в области национальной безопасности и правоохранительной деятельности</t>
  </si>
  <si>
    <t xml:space="preserve">      Сельское хозяйство и рыболовство</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</si>
  <si>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</si>
  <si>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Связь и информатика</t>
  </si>
  <si>
    <t xml:space="preserve">            Мероприятия в области информатизации Городского округа Верхняя Тура</t>
  </si>
  <si>
    <t xml:space="preserve">      Другие вопросы в области национальной экономики</t>
  </si>
  <si>
    <t xml:space="preserve">            Повышение квалификации специалистов в сфере защиты прав потребителей</t>
  </si>
  <si>
    <t xml:space="preserve">            Мероприятия в области планировки территории</t>
  </si>
  <si>
    <t xml:space="preserve">            Межевание земельных участков (установление границ и площади земельных участков на местности, информирование населения)</t>
  </si>
  <si>
    <t xml:space="preserve">            Мероприятия в области учета недвижимости на территории Городского округа Верхняя Тура</t>
  </si>
  <si>
    <t xml:space="preserve">      Жилищное хозяйство</t>
  </si>
  <si>
    <t xml:space="preserve">            Капитальный ремонт общего имущества муниципального жилого фонда</t>
  </si>
  <si>
    <t xml:space="preserve">              Бюджетные инвестиции</t>
  </si>
  <si>
    <t xml:space="preserve">            Мероприятия в области жилищного хозяйства</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</si>
  <si>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</si>
  <si>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</si>
  <si>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</si>
  <si>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</si>
  <si>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объектов растительного и животного мира и среды их обитания</t>
  </si>
  <si>
    <t xml:space="preserve">            Обустройство источников нецентрализованного  водоснабжения</t>
  </si>
  <si>
    <t xml:space="preserve">      Социальное обеспечение населения</t>
  </si>
  <si>
    <t xml:space="preserve">            Вручение единовременной выплаты в связи с присвоением звания "Почетный гражданин Городского округа Верхняя Тура"</t>
  </si>
  <si>
    <t xml:space="preserve">              Публичные нормативные социальные выплаты гражданам</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</si>
  <si>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</si>
  <si>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</si>
  <si>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Субсидии некоммерческим организациям (за исключением государственных (муниципальных) учреждений)</t>
  </si>
  <si>
    <t>903</t>
  </si>
  <si>
    <t xml:space="preserve">      Дорожное хозяйство (дорожные фонды)</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</si>
  <si>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</si>
  <si>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</si>
  <si>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Мероприятия в области благоустройства Городского округа Верхняя Тура</t>
  </si>
  <si>
    <t xml:space="preserve">            Уличное освещение</t>
  </si>
  <si>
    <t xml:space="preserve">            Прочие выплаты по обязательствам государства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</si>
  <si>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</si>
  <si>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</si>
  <si>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</si>
  <si>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</si>
  <si>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906</t>
  </si>
  <si>
    <t xml:space="preserve">      Дошкольное образование</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</si>
  <si>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</si>
  <si>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</si>
  <si>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</si>
  <si>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</si>
  <si>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</si>
  <si>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</si>
  <si>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Осуществление мероприятий по организации питания в муниципальных общеобразовательных организациях</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</si>
  <si>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</si>
  <si>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Организация предоставления дополнительного образования детей в муниципальных организациях дополнительного образования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</si>
  <si>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</si>
  <si>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Организация отдыха и оздоровления детей в каникулярное время</t>
  </si>
  <si>
    <t xml:space="preserve">      Другие вопросы в области образования</t>
  </si>
  <si>
    <t>908</t>
  </si>
  <si>
    <t xml:space="preserve">            Организация деятельности учреждений дополнительного образования в сфере физической культуры и спорта</t>
  </si>
  <si>
    <t xml:space="preserve">            Организация деятельности учреждений дополнительного образования по военно-патриотическому воспитанию</t>
  </si>
  <si>
    <t xml:space="preserve">            Обеспечение мероприятий по развитию материально-технической базы муниципальных организаций  дополнительного образования по военно-патриотическому воспитанию</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</si>
  <si>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</si>
  <si>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</si>
  <si>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Культура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</si>
  <si>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</si>
  <si>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</si>
  <si>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</si>
  <si>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</si>
  <si>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Информатизация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</si>
  <si>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</si>
  <si>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Физическая культура</t>
  </si>
  <si>
    <t xml:space="preserve">            Организация предоставления услуг (выполнение работ) в сфере физической культуры и спорта</t>
  </si>
  <si>
    <t>912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</si>
  <si>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</si>
  <si>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913</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</si>
  <si>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</si>
  <si>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</si>
  <si>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919</t>
  </si>
  <si>
    <t xml:space="preserve">      Обслуживание государственного внутреннего и муниципального долга</t>
  </si>
  <si>
    <t xml:space="preserve">            Процентные платежи по муниципальному долгу</t>
  </si>
  <si>
    <t xml:space="preserve">              Обслуживание муниципального долга</t>
  </si>
  <si>
    <t>Код
глав-ного распорядителя</t>
  </si>
  <si>
    <t>Код
раз-
дела,
под-
раз-
дела</t>
  </si>
  <si>
    <t>Код
целе-
вой
статьи</t>
  </si>
  <si>
    <t>Код вида расхо-дов</t>
  </si>
  <si>
    <t>Наименование показателя</t>
  </si>
  <si>
    <t>Код  по БК</t>
  </si>
  <si>
    <t>Бюджетные кредиты от других бюджетов бюджетной системы Российской Федерации</t>
  </si>
  <si>
    <t>№ п/п</t>
  </si>
  <si>
    <t>Код классификации доходов бюджета</t>
  </si>
  <si>
    <t>Наименование доходов бюджета</t>
  </si>
  <si>
    <t>00</t>
  </si>
  <si>
    <t>НАЛОГОВЫЕ  И НЕНАЛОГОВЫЕ ДОХОДЫ</t>
  </si>
  <si>
    <t>01</t>
  </si>
  <si>
    <t>НАЛОГИ НА ПРИБЫЛЬ, ДОХОДЫ</t>
  </si>
  <si>
    <t>02</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</si>
  <si>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</si>
  <si>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</si>
  <si>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</si>
  <si>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</si>
  <si>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</si>
  <si>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</si>
  <si>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</si>
  <si>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</si>
  <si>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</si>
  <si>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</si>
  <si>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</si>
  <si>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</si>
  <si>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</si>
  <si>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100</t>
  </si>
  <si>
    <t>250</t>
  </si>
  <si>
    <t>05</t>
  </si>
  <si>
    <t>НАЛОГИ НА СОВОКУПНЫЙ ДОХОД</t>
  </si>
  <si>
    <t xml:space="preserve">Налог, взимаемый в связи с применением упрощенной системы налогообложения
</t>
  </si>
  <si>
    <t>1</t>
  </si>
  <si>
    <t xml:space="preserve">Налог, взимаемый с налогоплательщиков, выбравших в качестве объекта налогообложения доходы
</t>
  </si>
  <si>
    <t xml:space="preserve">Налог, взимаемый с налогоплательщиков, выбравших в качестве объекта налогообложения доходы, уменьшенные на величину расходов
</t>
  </si>
  <si>
    <t xml:space="preserve">Единый налог на вмененный доход для отдельных видов деятельности </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</si>
  <si>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</si>
  <si>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</si>
  <si>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</si>
  <si>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</si>
  <si>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</si>
  <si>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</si>
  <si>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</si>
  <si>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</si>
  <si>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</si>
  <si>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</si>
  <si>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</si>
  <si>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</si>
  <si>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08</t>
  </si>
  <si>
    <t>ГОСУДАРСТВЕННАЯ ПОШЛИНА</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</si>
  <si>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</si>
  <si>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</si>
  <si>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</si>
  <si>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</si>
  <si>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074</t>
  </si>
  <si>
    <t>Доходы от сдачи в аренду имущества, составляющего казну городских округов (за исключением земельных участков)</t>
  </si>
  <si>
    <t>12</t>
  </si>
  <si>
    <t xml:space="preserve">ПЛАТЕЖИ ПРИ ПОЛЬЗОВАНИИ ПРИРОДНЫМИ РЕСУРСАМИ </t>
  </si>
  <si>
    <t>Плата за негативное воздействие на окружающую среду</t>
  </si>
  <si>
    <t>048</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</si>
  <si>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</si>
  <si>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</si>
  <si>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</si>
  <si>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</si>
  <si>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990</t>
  </si>
  <si>
    <t>130</t>
  </si>
  <si>
    <t xml:space="preserve">Прочие доходы от оказания платных услуг (работ) </t>
  </si>
  <si>
    <t>13</t>
  </si>
  <si>
    <t>994</t>
  </si>
  <si>
    <t xml:space="preserve">Прочие доходы от оказания платных услуг (работ) получателями средств бюджетов городских округов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</si>
  <si>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</si>
  <si>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</si>
  <si>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</si>
  <si>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043</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</si>
  <si>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</si>
  <si>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</si>
  <si>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</si>
  <si>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</si>
  <si>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16</t>
  </si>
  <si>
    <t>ШТРАФЫ, САНКЦИИ, ВОЗМЕЩЕНИЕ УЩЕРБА</t>
  </si>
  <si>
    <t>51</t>
  </si>
  <si>
    <t>140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</si>
  <si>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</si>
  <si>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</si>
  <si>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</si>
  <si>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</si>
  <si>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</si>
  <si>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</si>
  <si>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 xml:space="preserve">Дотации бюджетам городских округов на выравнивание  бюджетной обеспеченности </t>
  </si>
  <si>
    <t>в том числе:</t>
  </si>
  <si>
    <t>Дотации из областного бюджета на выравнивание бюджетной обеспеченности муниципальных районов (городских округов)</t>
  </si>
  <si>
    <t>Субсидии бюджетам бюджетной системы Российской Федерации (межбюджетные субсидии)</t>
  </si>
  <si>
    <t>999</t>
  </si>
  <si>
    <t>Прочие субсидии</t>
  </si>
  <si>
    <t>Прочие субсидии бюджетам городских округов</t>
  </si>
  <si>
    <t>Субсидии на обеспечение питанием обучающихся в муниципальных общеобразовательных организациях</t>
  </si>
  <si>
    <t>Субсидии на выравнивание  обеспеченности муниципальных образований, расположенных на территории Свердловской области, по реализации ими их отдельных расходных обязательств</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</si>
  <si>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</si>
  <si>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</si>
  <si>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</si>
  <si>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округов  на осуществление первичного воинского учета на территориях, где отсутствуют военные комиссариаты</t>
  </si>
  <si>
    <t>022</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</si>
  <si>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</si>
  <si>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</si>
  <si>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</si>
  <si>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</si>
  <si>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</si>
  <si>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</si>
  <si>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</si>
  <si>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</si>
  <si>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</si>
  <si>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</si>
  <si>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</si>
  <si>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</si>
  <si>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</si>
  <si>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 xml:space="preserve">            Выплата пенсии за выслугу лет лицам, замещавшим муниципальные должности и должности муниципальной службы</t>
  </si>
  <si>
    <t>01701S3300</t>
  </si>
  <si>
    <t>06401S5600</t>
  </si>
  <si>
    <t xml:space="preserve">        Непрограммные направления деятельности</t>
  </si>
  <si>
    <t xml:space="preserve">          Подпрограмма «Информирование населения о деятельности органов местного самоуправления»</t>
  </si>
  <si>
    <t xml:space="preserve">          Подпрограмма «Пожарная безопасность на территории Городского округа Верхняя Тура»</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</si>
  <si>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</si>
  <si>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</si>
  <si>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Развитие системы поддержки малого и среднего предпринимательства на территории муниципальных образований, расположенных в Свердловской области</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</si>
  <si>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</si>
  <si>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</si>
  <si>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«Обустройство источников нецентрализованного водоснабжения»</t>
  </si>
  <si>
    <t xml:space="preserve">          Подпрограмма «Меры социальной поддержки отдельных категорий граждан в Городском округе Верхняя Тура»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</si>
  <si>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</si>
  <si>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</si>
  <si>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</si>
  <si>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</si>
  <si>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</si>
  <si>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</si>
  <si>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</si>
  <si>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</si>
  <si>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</si>
  <si>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«Развитие дополнительного образования в сфере физической культуры и спорта в Городском округе Верхняя Тура»</t>
  </si>
  <si>
    <t xml:space="preserve">          Подпрограмма "Патриотическое воспитание молодых граждан в Городском округе Верхняя Тура"</t>
  </si>
  <si>
    <t xml:space="preserve">          Подпрограмма "Развитие потенциала молодежи Городского округа Верхняя Тура"</t>
  </si>
  <si>
    <t xml:space="preserve">          Подпрограмма «Развитие культуры и искусства в Городском округе Верхняя Тура»</t>
  </si>
  <si>
    <t xml:space="preserve">          Подпрограмма "Обеспечение жильем молодых семей"</t>
  </si>
  <si>
    <t xml:space="preserve">          Подпрограмма «Развитие физической культуры и спорта в Городском округе Верхняя Тура»</t>
  </si>
  <si>
    <t>Код раздела подраз-дела</t>
  </si>
  <si>
    <t xml:space="preserve">Дотации бюджетам бюджетной системы Российской Федерации
</t>
  </si>
  <si>
    <t>Субвенции бюджетам бюджетной системы Российской Федерации</t>
  </si>
  <si>
    <t xml:space="preserve">к постановлению администрации </t>
  </si>
  <si>
    <t xml:space="preserve">Городского округа Верхняя Тура </t>
  </si>
  <si>
    <t>Утверждено, рублей</t>
  </si>
  <si>
    <t>0330000000</t>
  </si>
  <si>
    <t>0330183050</t>
  </si>
  <si>
    <t xml:space="preserve">            Капитальный (текущий) ремонт и иные мероприятия в части содержания объектов теплоснабжения</t>
  </si>
  <si>
    <t xml:space="preserve">            Капитальный (текущий) ремонт и иные мероприятия в части содержания объектов водоснабжения, водоотведения</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</si>
  <si>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</si>
  <si>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 xml:space="preserve">            Выполнение инженерных изысканий и разработка проектно-сметной документации для строительства водозаборных сооружений и сетей водоснабжения в г. Верхняя Тура Свердловской области</t>
  </si>
  <si>
    <t xml:space="preserve">Утверждено, рублей </t>
  </si>
  <si>
    <t>ИТОГО</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</si>
  <si>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</si>
  <si>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</si>
  <si>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</si>
  <si>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</si>
  <si>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</si>
  <si>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</si>
  <si>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</si>
  <si>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</si>
  <si>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</si>
  <si>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</si>
  <si>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</si>
  <si>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</si>
  <si>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</si>
  <si>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</si>
  <si>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</si>
  <si>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</si>
  <si>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</si>
  <si>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</si>
  <si>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</si>
  <si>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</si>
  <si>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</si>
  <si>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Оценка недвижимости, признание прав и регулирование отношений по государственной и  муниципальной  собственности</t>
  </si>
  <si>
    <t xml:space="preserve">              Выплата пенсии за выслугу лет лицам, замещавшим муниципальные должности и должности муниципальной службы</t>
  </si>
  <si>
    <t xml:space="preserve">                Социальные выплаты гражданам, кроме публичных нормативных социальных выплат</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</si>
  <si>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</si>
  <si>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</si>
  <si>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Организация предупреждения и ликвидации последствий ЧС, гражданская оборона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</si>
  <si>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</si>
  <si>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</si>
  <si>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Обеспечение пожарной безопасности</t>
  </si>
  <si>
    <t xml:space="preserve">            Подпрограмма «Пожарная безопасность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</si>
  <si>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</si>
  <si>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</si>
  <si>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</si>
  <si>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Сельское хозяйство и рыболовство</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</si>
  <si>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</si>
  <si>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Связь и информатика</t>
  </si>
  <si>
    <t xml:space="preserve">              Мероприятия в области информатизации Городского округа Верхняя Тура</t>
  </si>
  <si>
    <t xml:space="preserve">        Другие вопросы в области национальной экономики</t>
  </si>
  <si>
    <t xml:space="preserve">              Развитие системы поддержки малого и среднего предпринимательства на территории муниципальных образований, расположенных в Свердловской области</t>
  </si>
  <si>
    <t xml:space="preserve">              Повышение квалификации специалистов в сфере защиты прав потребителей</t>
  </si>
  <si>
    <t xml:space="preserve">              Мероприятия в области планировки территории</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</si>
  <si>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</si>
  <si>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Межевание земельных участков (установление границ и площади земельных участков на местности, информирование населения)</t>
  </si>
  <si>
    <t xml:space="preserve">              Мероприятия в области учета недвижимости на территории Городского округа Верхняя Тура</t>
  </si>
  <si>
    <t xml:space="preserve">        Жилищное хозяйство</t>
  </si>
  <si>
    <t xml:space="preserve">              Капитальный ремонт общего имущества муниципального жилого фонда</t>
  </si>
  <si>
    <t xml:space="preserve">                Бюджетные инвестиции</t>
  </si>
  <si>
    <t xml:space="preserve">              Мероприятия в области жилищного хозяйства</t>
  </si>
  <si>
    <t xml:space="preserve">        Коммунальное хозяйство</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</si>
  <si>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</si>
  <si>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</si>
  <si>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Капитальный (текущий) ремонт и иные мероприятия в части содержания объектов водоснабжения, водоотведения</t>
  </si>
  <si>
    <t xml:space="preserve">        Благоустройство</t>
  </si>
  <si>
    <t xml:space="preserve">        Другие вопросы в области жилищно-коммунального хозяйства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</si>
  <si>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</si>
  <si>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</si>
  <si>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</si>
  <si>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</si>
  <si>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</si>
  <si>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</si>
  <si>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присвоением звания "Почетный гражданин Городского округа Верхняя Тура"</t>
  </si>
  <si>
    <t xml:space="preserve">                Публичные нормативные социальные выплаты гражданам</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</si>
  <si>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</si>
  <si>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</si>
  <si>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Субсидии некоммерческим организациям (за исключением государственных (муниципальных) учреждений)</t>
  </si>
  <si>
    <t xml:space="preserve">        Дорожное хозяйство (дорожные фонды)</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</si>
  <si>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</si>
  <si>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</si>
  <si>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</si>
  <si>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</si>
  <si>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 xml:space="preserve">              Выполнение инженерных изысканий и разработка проектно-сметной документации для строительства водозаборных сооружений и сетей водоснабжения в г. Верхняя Тура Свердловской области</t>
  </si>
  <si>
    <t xml:space="preserve">              Мероприятия в области благоустройства Городского округа Верхняя Тура</t>
  </si>
  <si>
    <t xml:space="preserve">              Уличное освещение</t>
  </si>
  <si>
    <t xml:space="preserve">              Прочие выплаты по обязательствам государства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</si>
  <si>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</si>
  <si>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</si>
  <si>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</si>
  <si>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</si>
  <si>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</si>
  <si>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Отдел управления образованием</t>
  </si>
  <si>
    <t xml:space="preserve">        Дошкольное образование</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</si>
  <si>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</si>
  <si>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</si>
  <si>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</si>
  <si>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</si>
  <si>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</si>
  <si>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</si>
  <si>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</si>
  <si>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</si>
  <si>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</si>
  <si>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</si>
  <si>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</si>
  <si>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</si>
  <si>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</si>
  <si>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Подпрограмма «Развитие системы дополнительного образования в Городском округе Верхняя Тура»</t>
  </si>
  <si>
    <t xml:space="preserve">              Организация предоставления дополнительного образования детей в муниципальных организациях дополнительного образования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</si>
  <si>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</si>
  <si>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</si>
  <si>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</si>
  <si>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Другие вопросы в области образования</t>
  </si>
  <si>
    <t xml:space="preserve">    Комитет по делам культуры и спорта</t>
  </si>
  <si>
    <t xml:space="preserve">            Подпрограмма «Развитие дополнительного образования в сфере физической культуры и спорта в Городском округе Верхняя Тура»</t>
  </si>
  <si>
    <t xml:space="preserve">              Организация деятельности учреждений дополнительного образования в сфере физической культуры и спорта</t>
  </si>
  <si>
    <t xml:space="preserve">            Подпрограмма "Патриотическое воспитание молодых граждан в Городском округе Верхняя Тура"</t>
  </si>
  <si>
    <t xml:space="preserve">              Организация деятельности учреждений дополнительного образования по военно-патриотическому воспитанию</t>
  </si>
  <si>
    <t xml:space="preserve">              Обеспечение мероприятий по развитию материально-технической базы муниципальных организаций  дополнительного образования по военно-патриотическому воспитанию</t>
  </si>
  <si>
    <t xml:space="preserve">            Подпрограмма "Развитие потенциала молодежи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</si>
  <si>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</si>
  <si>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</si>
  <si>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Культура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</si>
  <si>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</si>
  <si>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</si>
  <si>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</si>
  <si>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</si>
  <si>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</si>
  <si>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Информатизация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</si>
  <si>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</si>
  <si>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"Обеспечение жильем молодых семей"</t>
  </si>
  <si>
    <t xml:space="preserve">        Физическая культура</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</si>
  <si>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</si>
  <si>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</si>
  <si>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</si>
  <si>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</si>
  <si>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</si>
  <si>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</si>
  <si>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финансовый  отдел администрации  Городского округа Верхняя Тура</t>
  </si>
  <si>
    <t xml:space="preserve">        Обслуживание государственного внутреннего и муниципального долга</t>
  </si>
  <si>
    <t xml:space="preserve">              Процентные платежи по муниципальному долгу</t>
  </si>
  <si>
    <t xml:space="preserve">                Обслуживание муниципального долга</t>
  </si>
  <si>
    <t xml:space="preserve">      Подпрограмма «Информирование населения о деятельности органов местного самоуправления»</t>
  </si>
  <si>
    <t xml:space="preserve">      Подпрограмма «Пожарная безопасность на территории Городского округа Верхняя Тура»</t>
  </si>
  <si>
    <t xml:space="preserve">      Подпрограмма «Профилактика терроризма и экстремизма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</si>
  <si>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</si>
  <si>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</si>
  <si>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</si>
  <si>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«Обустройство источников нецентрализованного водоснабжения»</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</si>
  <si>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</si>
  <si>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</si>
  <si>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</si>
  <si>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</si>
  <si>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</si>
  <si>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</si>
  <si>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</si>
  <si>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</si>
  <si>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</si>
  <si>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</si>
  <si>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</si>
  <si>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«Развитие дополнительного образования в сфере физической культуры и спорта в Городском округе Верхняя Тура»</t>
  </si>
  <si>
    <t xml:space="preserve">      Подпрограмма "Развитие потенциала молодежи Городского округа Верхняя Тура"</t>
  </si>
  <si>
    <t xml:space="preserve">      Подпрограмма "Патриотическое воспитание молодых граждан в Городском округе Верхняя Тура"</t>
  </si>
  <si>
    <t xml:space="preserve">      Подпрограмма "Обеспечение жильем молодых семей"</t>
  </si>
  <si>
    <t>ВСЕГО РАСХОДОВ:</t>
  </si>
  <si>
    <t>Исполнено</t>
  </si>
  <si>
    <t>рублей</t>
  </si>
  <si>
    <t>процентов</t>
  </si>
  <si>
    <t xml:space="preserve">Исполнено </t>
  </si>
  <si>
    <t>процен-тов</t>
  </si>
  <si>
    <t>Приложение 1</t>
  </si>
  <si>
    <t>Приложение 2</t>
  </si>
  <si>
    <t>Приложение 3</t>
  </si>
  <si>
    <t>Приложение 4</t>
  </si>
  <si>
    <t>Приложение 5</t>
  </si>
  <si>
    <t>Сумма, рублей</t>
  </si>
  <si>
    <t>10</t>
  </si>
  <si>
    <t>15</t>
  </si>
  <si>
    <t xml:space="preserve">Дотации на выравнивание бюджетной обеспеченности поселений </t>
  </si>
  <si>
    <t>20</t>
  </si>
  <si>
    <t>29</t>
  </si>
  <si>
    <t>30</t>
  </si>
  <si>
    <t>35</t>
  </si>
  <si>
    <t>118</t>
  </si>
  <si>
    <t>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</si>
  <si>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39</t>
  </si>
  <si>
    <t>01Г0281160</t>
  </si>
  <si>
    <t xml:space="preserve">            Межевание земельных участков под автомобильные дороги</t>
  </si>
  <si>
    <t>0703</t>
  </si>
  <si>
    <t xml:space="preserve">      Дополнительное образование детей</t>
  </si>
  <si>
    <t xml:space="preserve">      Молодежная политика</t>
  </si>
  <si>
    <t>1200</t>
  </si>
  <si>
    <t>1204</t>
  </si>
  <si>
    <t xml:space="preserve">      Другие вопросы в области средств массовой информации</t>
  </si>
  <si>
    <t xml:space="preserve">    Администрация  Городского округа Верхняя Тура</t>
  </si>
  <si>
    <t xml:space="preserve">              Межевание земельных участков под автомобильные дороги</t>
  </si>
  <si>
    <t xml:space="preserve">        Другие вопросы в области средств массовой информации</t>
  </si>
  <si>
    <t xml:space="preserve">    Комитет по управлению городским и жилищно-коммунальным хозяйством</t>
  </si>
  <si>
    <t xml:space="preserve">        Дополнительное образование детей</t>
  </si>
  <si>
    <t xml:space="preserve">        Молодежная политика</t>
  </si>
  <si>
    <t xml:space="preserve">    Дума Городского округа Верхняя Тура</t>
  </si>
  <si>
    <t>050</t>
  </si>
  <si>
    <t>Прочие доходы от компенсации затрат бюджетов городских округов</t>
  </si>
  <si>
    <t>90</t>
  </si>
  <si>
    <t>Прочие поступления от денежных взысканий (штрафов) и иных сумм в возмещение ущерба</t>
  </si>
  <si>
    <t>40</t>
  </si>
  <si>
    <t>Иные межбюджетные трансферты</t>
  </si>
  <si>
    <t>49</t>
  </si>
  <si>
    <t>Прочие межбюджетные трансферты, передаваемые бюджетам</t>
  </si>
  <si>
    <t>Прочие межбюджетные трансферты, передаваемые бюджетам городских округов</t>
  </si>
  <si>
    <t xml:space="preserve">                                                                                                                                              к решению Думы Городского округа</t>
  </si>
  <si>
    <t xml:space="preserve">                                                                                                                                              Верхняя Тура от  21 марта 2018 г. № 17</t>
  </si>
  <si>
    <t>25</t>
  </si>
  <si>
    <t>555</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</si>
  <si>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</si>
  <si>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</si>
  <si>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</si>
  <si>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</si>
  <si>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Прочие доходы от компенсации затрат государства</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</si>
  <si>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</si>
  <si>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</si>
  <si>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</si>
  <si>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</si>
  <si>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</si>
  <si>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</si>
  <si>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</si>
  <si>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</si>
  <si>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</si>
  <si>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</si>
  <si>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</si>
  <si>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</si>
  <si>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7000070160</t>
  </si>
  <si>
    <t xml:space="preserve">            Субсидии перевозчикам, обслуживающим социально значимый автобусный маршрут</t>
  </si>
  <si>
    <t>0350283220</t>
  </si>
  <si>
    <t xml:space="preserve">            Мероприятия по капитальному ремонту, ремонту автомобильных дорог на территории Городского округа Верхняя Тура</t>
  </si>
  <si>
    <t>01Г0381330</t>
  </si>
  <si>
    <t xml:space="preserve">            Установление границ городских лесов, находящихся на землях города Верхняя Тура</t>
  </si>
  <si>
    <t>01Д0581310</t>
  </si>
  <si>
    <t xml:space="preserve">            Предоставление субсидий на компенсацию расходов, связанных с содержанием помещений, находящихся в муниципальной собственности</t>
  </si>
  <si>
    <t xml:space="preserve">          Подпрограмма "Улучшение жилищных условий граждан, проживающих на территории Городского округа Верхняя Тура"</t>
  </si>
  <si>
    <t>0380000000</t>
  </si>
  <si>
    <t xml:space="preserve">          Подпрограмма «Газификация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</si>
  <si>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</si>
  <si>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2018-2022 годы"</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</si>
  <si>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</si>
  <si>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</si>
  <si>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1300383290</t>
  </si>
  <si>
    <t xml:space="preserve">            Проведение проверки достоверности определения сметной стоимости объектов благоустройства</t>
  </si>
  <si>
    <t>0840488240</t>
  </si>
  <si>
    <t xml:space="preserve">            Организация деятельности учреждений по работе с молодежью на территории Городского округа Верхняя Тура</t>
  </si>
  <si>
    <t xml:space="preserve">          Подпрограмма "Профилактика ВИЧ-инфекции в Городском округе Верхняя Тура до 2020 года"</t>
  </si>
  <si>
    <t xml:space="preserve">            Мероприятия по профилактике ВИЧ-инфекции на территории Городского округа Верхняя Тура</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</si>
  <si>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</si>
  <si>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</si>
  <si>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Вручение единовременной выплаты в связи с награждением знаком отличия "За заслуги перед городским округом Верхняя Тура"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</si>
  <si>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</si>
  <si>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</si>
  <si>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Субсидии автономным учреждениям</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</si>
  <si>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</si>
  <si>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</si>
  <si>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</si>
  <si>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</si>
  <si>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</si>
  <si>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Установление границ городских лесов, находящихся на землях города Верхняя Тура</t>
  </si>
  <si>
    <t xml:space="preserve">              Предоставление субсидий на компенсацию расходов, связанных с содержанием помещений, находящихся в муниципальной собственности</t>
  </si>
  <si>
    <t xml:space="preserve">              Вручение единовременной выплаты в связи с награждением знаком отличия "За заслуги перед городским округом Верхняя Тура"</t>
  </si>
  <si>
    <t xml:space="preserve">                Субсидии автономным учреждениям</t>
  </si>
  <si>
    <t xml:space="preserve">        Транспорт</t>
  </si>
  <si>
    <t xml:space="preserve">              Субсидии перевозчикам, обслуживающим социально значимый автобусный маршрут</t>
  </si>
  <si>
    <t xml:space="preserve">              Мероприятия по капитальному ремонту, ремонту автомобильных дорог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</si>
  <si>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</si>
  <si>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«Газификация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</si>
  <si>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2018-2022 годы"</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</si>
  <si>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</si>
  <si>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</si>
  <si>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</si>
  <si>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</si>
  <si>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Организация деятельности учреждений по работе с молодежью на территории Городского округа Верхняя Тура</t>
  </si>
  <si>
    <t xml:space="preserve">            Подпрограмма "Профилактика ВИЧ-инфекции в Городском округе Верхняя Тура до 2020 года"</t>
  </si>
  <si>
    <t xml:space="preserve">              Мероприятия по профилактике ВИЧ-инфекции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</si>
  <si>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</si>
  <si>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«Газификация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</si>
  <si>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</si>
  <si>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"Профилактика ВИЧ-инфекции в Городском округе Верхняя Тура до 2020 года"</t>
  </si>
  <si>
    <t xml:space="preserve">    Муниципальная программа "Формирование современной городской среды на территории Городского округа Верхняя Тура на 2018-2022 годы"</t>
  </si>
  <si>
    <t>064</t>
  </si>
  <si>
    <t>Доходы, поступающие в порядке возмещения расходов, понесенных в связи с эксплуатацией имущества городских округов</t>
  </si>
  <si>
    <t>077</t>
  </si>
  <si>
    <t>150</t>
  </si>
  <si>
    <t xml:space="preserve">Субсидии бюджетам на софинансирование капитальных вложений в объекты государственной (муниципальной) собственности
</t>
  </si>
  <si>
    <t>Реализация проектов капитального строительства муниципального значения по развитию газификации</t>
  </si>
  <si>
    <t xml:space="preserve">000 </t>
  </si>
  <si>
    <t>216</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</si>
  <si>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</si>
  <si>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 между муниципальными районами (городскими округами), расположенными на территории Свердловской области</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</si>
  <si>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</si>
  <si>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462</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</si>
  <si>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</si>
  <si>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</si>
  <si>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</si>
  <si>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</si>
  <si>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0107</t>
  </si>
  <si>
    <t xml:space="preserve">      Обеспечение проведения выборов и референдумов</t>
  </si>
  <si>
    <t>7000070150</t>
  </si>
  <si>
    <t xml:space="preserve">            Проведение выборов и референдумов в Городском  округе Верхняя Тура</t>
  </si>
  <si>
    <t>880</t>
  </si>
  <si>
    <t xml:space="preserve">              Специальные расходы</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</si>
  <si>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</si>
  <si>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</si>
  <si>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</si>
  <si>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Расходы на выплаты персоналу казенных учреждений</t>
  </si>
  <si>
    <t xml:space="preserve">    НАЦИОНАЛЬНАЯ ОБОРОНА</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</si>
  <si>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</si>
  <si>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</si>
  <si>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</si>
  <si>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0140281060</t>
  </si>
  <si>
    <t xml:space="preserve">            Проведение противопожарной пропаганды на территории Городского округа Верхняя Тура</t>
  </si>
  <si>
    <t>0160200000</t>
  </si>
  <si>
    <t xml:space="preserve">            Оказание поддержки и создание условий для деятельности народных дружин</t>
  </si>
  <si>
    <t xml:space="preserve">    НАЦИОНАЛЬНАЯ ЭКОНОМИКА</t>
  </si>
  <si>
    <t>0350244200</t>
  </si>
  <si>
    <t xml:space="preserve">            Капитальный ремонт автомобильных дорог общего пользования местного значения</t>
  </si>
  <si>
    <t>0350244600</t>
  </si>
  <si>
    <t xml:space="preserve">            Строительство, реконструкция, капитальный ремонт, ремонт автомобильных дорог общего пользования местного значения</t>
  </si>
  <si>
    <t>03502S4200</t>
  </si>
  <si>
    <t>0350783340</t>
  </si>
  <si>
    <t xml:space="preserve">            Реконструкция автомобильной дороги по пер. Безымянному с продолжением по улице Мира до дома интерната в Городском округе Верхняя Тура Свердловской области</t>
  </si>
  <si>
    <t xml:space="preserve">          Подпрограмма "Информатизация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</si>
  <si>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</si>
  <si>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</si>
  <si>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</si>
  <si>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</si>
  <si>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ЖИЛИЩНО-КОММУНАЛЬНОЕ ХОЗЯЙСТВО</t>
  </si>
  <si>
    <t>0380342300</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</si>
  <si>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</si>
  <si>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03803S2300</t>
  </si>
  <si>
    <t xml:space="preserve">          Подпрограмма "Восстановление, развитие и содержание объектов внешнего благоустройства в Городском округе Верхняя Тура"</t>
  </si>
  <si>
    <t>1300483300</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</si>
  <si>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t>
  </si>
  <si>
    <t>1300483301</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</si>
  <si>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дотаций победителям всероссийского конкурса лучших проектов создания комфортной городской среды</t>
  </si>
  <si>
    <t>130F255550</t>
  </si>
  <si>
    <t xml:space="preserve">            Формирование современной городской среды в целях реализации национального проекта "Жилье и городская среда"</t>
  </si>
  <si>
    <t xml:space="preserve">    ОХРАНА ОКРУЖАЮЩЕЙ СРЕДЫ</t>
  </si>
  <si>
    <t xml:space="preserve">    ОБРАЗОВАНИЕ</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</si>
  <si>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</si>
  <si>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</si>
  <si>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</si>
  <si>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</si>
  <si>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</si>
  <si>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</si>
  <si>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</si>
  <si>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0850388210</t>
  </si>
  <si>
    <t xml:space="preserve">            Реализация мероприятий по патриотическому воспитанию  граждан на территории Городского округа Верхняя Тура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</si>
  <si>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</si>
  <si>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 xml:space="preserve">    КУЛЬТУРА, КИНЕМАТОГРАФИЯ</t>
  </si>
  <si>
    <t xml:space="preserve">    СОЦИАЛЬНАЯ ПОЛИТИКА</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</si>
  <si>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</si>
  <si>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</si>
  <si>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ФИЗИЧЕСКАЯ КУЛЬТУРА И СПОРТ</t>
  </si>
  <si>
    <t xml:space="preserve">    СРЕДСТВА МАССОВОЙ ИНФОРМАЦИИ</t>
  </si>
  <si>
    <t xml:space="preserve">    ОБСЛУЖИВАНИЕ ГОСУДАРСТВЕННОГО И МУНИЦИПАЛЬНОГО ДОЛГА</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</si>
  <si>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</si>
  <si>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</si>
  <si>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</si>
  <si>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</si>
  <si>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</si>
  <si>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Расходы на выплаты персоналу казенных учреждений</t>
  </si>
  <si>
    <t xml:space="preserve">      НАЦИОНАЛЬНАЯ ОБОРОНА</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</si>
  <si>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</si>
  <si>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</si>
  <si>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</si>
  <si>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Проведение противопожарной пропаганды на территории Городского округа Верхняя Тура</t>
  </si>
  <si>
    <t xml:space="preserve">              Оказание поддержки и создание условий для деятельности народных дружин</t>
  </si>
  <si>
    <t xml:space="preserve">      НАЦИОНАЛЬНАЯ ЭКОНОМИКА</t>
  </si>
  <si>
    <t xml:space="preserve">            Подпрограмма "Информатизация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</si>
  <si>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</si>
  <si>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</si>
  <si>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</si>
  <si>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</si>
  <si>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ЖИЛИЩНО-КОММУНАЛЬНОЕ ХОЗЯЙСТВО</t>
  </si>
  <si>
    <t xml:space="preserve">      ОХРАНА ОКРУЖАЮЩЕЙ СРЕДЫ</t>
  </si>
  <si>
    <t xml:space="preserve">      СОЦИАЛЬНАЯ ПОЛИТИКА</t>
  </si>
  <si>
    <t xml:space="preserve">      СРЕДСТВА МАССОВОЙ ИНФОРМАЦИИ</t>
  </si>
  <si>
    <t xml:space="preserve">              Капитальный ремонт автомобильных дорог общего пользования местного значения</t>
  </si>
  <si>
    <t xml:space="preserve">              Строительство, реконструкция, капитальный ремонт, ремонт автомобильных дорог общего пользования местного значения</t>
  </si>
  <si>
    <t xml:space="preserve">              Реконструкция автомобильной дороги по пер. Безымянному с продолжением по улице Мира до дома интерната в Городском округе Верхняя Тура Свердловской области</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</si>
  <si>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</si>
  <si>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 xml:space="preserve">            Подпрограмма "Восстановление, развитие и содержание объектов внешнего благоустройства в Городском округе Верхняя Тура"</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</si>
  <si>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</si>
  <si>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дотаций победителям всероссийского конкурса лучших проектов создания комфортной городской среды</t>
  </si>
  <si>
    <t xml:space="preserve">              Формирование современной городской среды в целях реализации национального проекта "Жилье и городская среда"</t>
  </si>
  <si>
    <t xml:space="preserve">      ОБРАЗОВАНИЕ</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</si>
  <si>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</si>
  <si>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</si>
  <si>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</si>
  <si>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</si>
  <si>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Реализация мероприятий по патриотическому воспитанию  граждан на территории Городского округа Верхняя Тура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</si>
  <si>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</si>
  <si>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 xml:space="preserve">      КУЛЬТУРА, КИНЕМАТОГРАФИЯ</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</si>
  <si>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</si>
  <si>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ФИЗИЧЕСКАЯ КУЛЬТУРА И СПОРТ</t>
  </si>
  <si>
    <t>917</t>
  </si>
  <si>
    <t xml:space="preserve">    Верхнетуринская  городская территориальная избирательная комиссия</t>
  </si>
  <si>
    <t xml:space="preserve">        Обеспечение проведения выборов и референдумов</t>
  </si>
  <si>
    <t xml:space="preserve">              Проведение выборов и референдумов в Городском  округе Верхняя Тура</t>
  </si>
  <si>
    <t xml:space="preserve">                Специальные расходы</t>
  </si>
  <si>
    <t xml:space="preserve">      ОБСЛУЖИВАНИЕ ГОСУДАРСТВЕННОГО И МУНИЦИПАЛЬНОГО ДОЛГА</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</si>
  <si>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</si>
  <si>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</si>
  <si>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</si>
  <si>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</si>
  <si>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</si>
  <si>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</si>
  <si>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</si>
  <si>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"Информатизация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</si>
  <si>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</si>
  <si>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</si>
  <si>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</si>
  <si>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</si>
  <si>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034</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</si>
  <si>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аренду объектов нежилого фонда, находящихся в оперативном управлении органов управления городских округов и созданных ими учреждений и не являющихся памятниками истории, культуры и градостроительства муниципальной формы собственности)</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</si>
  <si>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</si>
  <si>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33</t>
  </si>
  <si>
    <t>161</t>
  </si>
  <si>
    <t>18</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</si>
  <si>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</si>
  <si>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Субсидии на строительство и реконструкция систем и (или) объектов коммунальной инфраструктуры муниципальных образований</t>
  </si>
  <si>
    <t>497</t>
  </si>
  <si>
    <t xml:space="preserve">Субсидии бюджетам городских округов на реализацию мероприятий по обеспечению жильем молодых семей
</t>
  </si>
  <si>
    <t>527</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</si>
  <si>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</si>
  <si>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</si>
  <si>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Реализация муниципальных программ по энергосбережению и повышению энергетической эффективности</t>
  </si>
  <si>
    <t>Организация и проведение военно-спортивных игр, военно-спортивных мероприятий</t>
  </si>
  <si>
    <t>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</si>
  <si>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Реализация мероприятий по поэтапному внедрению Всероссийского физкультурно-спортивного комплекса "Готов к труду и обороне"</t>
  </si>
  <si>
    <t>Строительство, реконструкция, капитальный ремонт, ремонт автомобильных дорог общего пользования местного значения</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</si>
  <si>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</si>
  <si>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</si>
  <si>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0350744600</t>
  </si>
  <si>
    <t xml:space="preserve">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t>
  </si>
  <si>
    <t>03507S4600</t>
  </si>
  <si>
    <t>017I555271</t>
  </si>
  <si>
    <t xml:space="preserve">            Субсидирование части затрат субъектов малого и среднего предпринимательства, связанных с созданием и (или) развитием центров времяпрепровождения детей - групп дневного времяпрепровождения детей дошкольного возраста и иных подобных видов деятельности</t>
  </si>
  <si>
    <t>0330242200</t>
  </si>
  <si>
    <t xml:space="preserve">            Строительство водозаборных сооружений и сетей водоснабжения в г. Верхняя Тура Свердловской области</t>
  </si>
  <si>
    <t>03302S2200</t>
  </si>
  <si>
    <t>0380242300</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</si>
  <si>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микрорайона "Рига" в городском округе Верхняя Тура)</t>
  </si>
  <si>
    <t>03802S2300</t>
  </si>
  <si>
    <t>0380383330</t>
  </si>
  <si>
    <t xml:space="preserve">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</si>
  <si>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03Б0000000</t>
  </si>
  <si>
    <t xml:space="preserve">          Подпрограмма "Комплексная модернизация централизованной системы водоотведения ГО Верхняя Тура"</t>
  </si>
  <si>
    <t>03Б0183230</t>
  </si>
  <si>
    <t xml:space="preserve">            Разработка проектно-сметной документации по объекту: "Станция биологической очистки хозбытовых сточных вод централизованной системы водоотведения ГО Верхняя Тура Свердловской области"</t>
  </si>
  <si>
    <t>03Б0242200</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</si>
  <si>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</si>
  <si>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03Б02S2200</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</si>
  <si>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</si>
  <si>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01Д0481270</t>
  </si>
  <si>
    <t xml:space="preserve">            Снос аварийного ветхого жилья</t>
  </si>
  <si>
    <t>01К0000000</t>
  </si>
  <si>
    <t xml:space="preserve">          Подпрограмма «Энергосбережение и повышение энергетической эффективности в Городском округе Верхняя Тура»</t>
  </si>
  <si>
    <t>01К0142Б00</t>
  </si>
  <si>
    <t xml:space="preserve">            Мероприятия по энергосбережению и энергоэффективности линии уличного освещения левобережной части ГО Верхняя Тура</t>
  </si>
  <si>
    <t>01К01S2Б00</t>
  </si>
  <si>
    <t>0310000000</t>
  </si>
  <si>
    <t xml:space="preserve">          Подпрограмма "Строительство зданий образовательных организаций"</t>
  </si>
  <si>
    <t>0310183010</t>
  </si>
  <si>
    <t xml:space="preserve">            Разработка проектно-сметной документации  по привязке  общеобразовательной школы на 350 учащихся, прошедшего государственную экспертизу</t>
  </si>
  <si>
    <t>0850648700</t>
  </si>
  <si>
    <t xml:space="preserve">            Организация и проведение военно-спортивных игр, военно-спортивных мероприятий</t>
  </si>
  <si>
    <t>08506S8700</t>
  </si>
  <si>
    <t>0850848И00</t>
  </si>
  <si>
    <t xml:space="preserve">            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</si>
  <si>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08508S8И00</t>
  </si>
  <si>
    <t>03Г0000000</t>
  </si>
  <si>
    <t xml:space="preserve">          Подпрограмма "Строительство зданий культуры и искусства"</t>
  </si>
  <si>
    <t>03Г0183270</t>
  </si>
  <si>
    <t xml:space="preserve">            Разработка проектно-сметной документации по привязке типового проекта строительства здания городского центра культуры и досуга</t>
  </si>
  <si>
    <t>0340000000</t>
  </si>
  <si>
    <t xml:space="preserve">          Подпрограмма "Строительство физкультурно-оздоровительных объектов на территории Городского округа Верхняя Тура"</t>
  </si>
  <si>
    <t>0340183070</t>
  </si>
  <si>
    <t xml:space="preserve">            Разработка проектно-сметной документации "Строительство физкультурно-оздоровительного комплекса в Городском округе Верхняя Тура"</t>
  </si>
  <si>
    <t>0820688360</t>
  </si>
  <si>
    <t xml:space="preserve">            Обустройство мест для массового отдыха населения и проведения городских мероприятий</t>
  </si>
  <si>
    <t>1102</t>
  </si>
  <si>
    <t xml:space="preserve">      Массовый спорт</t>
  </si>
  <si>
    <t>082P548Г00</t>
  </si>
  <si>
    <t xml:space="preserve">            Реализация мероприятий по поэтапному внедрению Всероссийского физкультурно-спортивного комплекса "Готов к труду и обороне"</t>
  </si>
  <si>
    <t>082P5S8Г00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</si>
  <si>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</si>
  <si>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Субсидирование части затрат субъектов малого и среднего предпринимательства, связанных с созданием и (или) развитием центров времяпрепровождения детей - групп дневного времяпрепровождения детей дошкольного возраста и иных подобных видов деятельности</t>
  </si>
  <si>
    <t xml:space="preserve">              Снос аварийного ветхого жилья</t>
  </si>
  <si>
    <t xml:space="preserve">            Подпрограмма «Энергосбережение и повышение энергетической эффективности в Городском округе Верхняя Тура»</t>
  </si>
  <si>
    <t xml:space="preserve">              Мероприятия по энергосбережению и энергоэффективности линии уличного освещения левобережной части ГО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</si>
  <si>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</si>
  <si>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 xml:space="preserve">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t>
  </si>
  <si>
    <t xml:space="preserve">              Строительство водозаборных сооружений и сетей водоснабжения в г. Верхняя Тура Свердловской области</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</si>
  <si>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микрорайона "Рига" в городском округе Верхняя Тура)</t>
  </si>
  <si>
    <t xml:space="preserve">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</si>
  <si>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 xml:space="preserve">            Подпрограмма "Комплексная модернизация централизованной системы водоотведения ГО Верхняя Тура"</t>
  </si>
  <si>
    <t xml:space="preserve">              Разработка проектно-сметной документации по объекту: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</si>
  <si>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</si>
  <si>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</si>
  <si>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 xml:space="preserve">            Подпрограмма "Строительство зданий образовательных организаций"</t>
  </si>
  <si>
    <t xml:space="preserve">              Разработка проектно-сметной документации  по привязке  общеобразовательной школы на 350 учащихся, прошедшего государственную экспертизу</t>
  </si>
  <si>
    <t xml:space="preserve">            Подпрограмма "Строительство зданий культуры и искусства"</t>
  </si>
  <si>
    <t xml:space="preserve">              Разработка проектно-сметной документации по привязке типового проекта строительства здания городского центра культуры и досуга</t>
  </si>
  <si>
    <t xml:space="preserve">            Подпрограмма "Строительство физкультурно-оздоровительных объектов на территории Городского округа Верхняя Тура"</t>
  </si>
  <si>
    <t xml:space="preserve">              Разработка проектно-сметной документации "Строительство физкультурно-оздоровительного комплекса в Городском округе Верхняя Тура"</t>
  </si>
  <si>
    <t xml:space="preserve">              Организация и проведение военно-спортивных игр, военно-спортивных мероприятий</t>
  </si>
  <si>
    <t xml:space="preserve">              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</si>
  <si>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 xml:space="preserve">              Обустройство мест для массового отдыха населения и проведения городских мероприятий</t>
  </si>
  <si>
    <t xml:space="preserve">        Массовый спорт</t>
  </si>
  <si>
    <t xml:space="preserve">              Реализация мероприятий по поэтапному внедрению Всероссийского физкультурно-спортивного комплекса "Готов к труду и обороне"</t>
  </si>
  <si>
    <t xml:space="preserve">      Подпрограмма «Энергосбережение и повышение энергетической эффективности в Городском округе Верхняя Тура»</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</si>
  <si>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</si>
  <si>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</si>
  <si>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 xml:space="preserve">      Подпрограмма "Строительство зданий образовательных организаций"</t>
  </si>
  <si>
    <t xml:space="preserve">      Подпрограмма "Строительство физкультурно-оздоровительных объектов на территории Городского округа Верхняя Тура"</t>
  </si>
  <si>
    <t xml:space="preserve">      Подпрограмма "Комплексная модернизация централизованной системы водоотведения ГО Верхняя Тура"</t>
  </si>
  <si>
    <t xml:space="preserve">      Подпрограмма "Строительство зданий культуры и искусства"</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</si>
  <si>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</si>
  <si>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</si>
  <si>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</si>
  <si>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прочих остатков денежных средств бюджетов городских округов</t>
  </si>
  <si>
    <t>Уменьшение прочих остатков денежных средств бюджетов городских округов</t>
  </si>
  <si>
    <t>Итого источников внутреннего финансирования дефицита бюджета</t>
  </si>
  <si>
    <t>000 01 03 00 00 00 0000 000</t>
  </si>
  <si>
    <t>919 01 03 01 00 04 0000 710</t>
  </si>
  <si>
    <t>919 01 03 01 00 04 0000 810</t>
  </si>
  <si>
    <t>000 01 05 00 00 00 0000 000</t>
  </si>
  <si>
    <t>919 01 05 02 01 04 0000 510</t>
  </si>
  <si>
    <t>919 01 05 02 01 04 0000 610</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</si>
  <si>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</si>
  <si>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</si>
  <si>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</si>
  <si>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</si>
  <si>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</si>
  <si>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</si>
  <si>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07</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</si>
  <si>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</si>
  <si>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</si>
  <si>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</si>
  <si>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</si>
  <si>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Почие поступления от денежных взысканий (штрафов) и иных сумм в возмещение ущерба, зачисляемые в бюджеты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</si>
  <si>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</si>
  <si>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 xml:space="preserve">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</si>
  <si>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 xml:space="preserve">Субсидии бюджетам на реализацию мероприятий по обеспечению жильем молодых семей
</t>
  </si>
  <si>
    <t xml:space="preserve">Субсидии бюджетам на реализацию программ формирования современной городской среды
</t>
  </si>
  <si>
    <t>Субсидии бюджетам городских округов на реализацию программ формирования современной городской среды</t>
  </si>
  <si>
    <t>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t>
  </si>
  <si>
    <t>Резервный фонд Правительства Свердловской области</t>
  </si>
  <si>
    <t>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</si>
  <si>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ПРОЧИЕ БЕЗВОЗМЕЗДНЫЕ ПОСТУПЛЕНИЯ</t>
  </si>
  <si>
    <t>Прочие безвозмездные поступления в бюджеты городских округов</t>
  </si>
  <si>
    <t xml:space="preserve">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
</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</si>
  <si>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</si>
  <si>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</si>
  <si>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организациями остатков субсидий прошлых лет</t>
  </si>
  <si>
    <t xml:space="preserve">903 </t>
  </si>
  <si>
    <t xml:space="preserve">Доходы бюджетов городских округов от возврата бюджетными учреждениями остатков субсидий прошлых лет
</t>
  </si>
  <si>
    <t xml:space="preserve">    Исполнение доходной части бюджета Городского округа Верхняя Тура за 9 месяцев 2019 года</t>
  </si>
  <si>
    <t>Исполнение источников финансирования дефицита местного бюджета за 9 месяцев 2019 года</t>
  </si>
  <si>
    <t>Исполнение  бюджетных ассигнований на реализацию муниципальных программ Городского округа Верхняя Тура за 9 месяцев 2019 года</t>
  </si>
  <si>
    <t>Исполнение ведомственной структуры расходов местного бюджета за 9 месяцев 2019 года</t>
  </si>
  <si>
    <t>Исполнение расходов бюджета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за 9 месяцев 2019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</si>
  <si>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</si>
  <si>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 (за налоговые периоды, истекшие до 1 января 2011 года)</t>
  </si>
  <si>
    <t xml:space="preserve">Единый сельскохозяйственный налог
</t>
  </si>
  <si>
    <t xml:space="preserve">Государственная пошлина по делам, рассматриваемым в судах общей юрисдикции, мировыми судьями
</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</si>
  <si>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</si>
  <si>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</si>
  <si>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</si>
  <si>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t>
  </si>
  <si>
    <t>Денежные взыскания (штрафы) за нарушение законодательства о налогах и сборах</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</si>
  <si>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</si>
  <si>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Денежные взыскания (штрафы) за нарушение бюджетного законодательства (в части бюджетов городских округов)</t>
  </si>
  <si>
    <t>32</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</si>
  <si>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</si>
  <si>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19</t>
  </si>
  <si>
    <t>ВОЗВРАТ ОСТАТКОВ СУБСИДИЙ, СУБВЕНЦИЙ И ИНЫХ МЕЖБЮДЖЕТНЫХ ТРАНСФЕРТОВ, ИМЕЮЩИХ ЦЕЛЕВОЕ НАЗНАЧЕНИЕ, ПРОШЛЫХ ЛЕТ</t>
  </si>
  <si>
    <t>60</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</si>
  <si>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</si>
  <si>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0190281360</t>
  </si>
  <si>
    <t xml:space="preserve">            Проведение работ по описанию местоположения границ территориальных зон Городского округа Верхняя Тура, выполнение комплексных кадастровых работ</t>
  </si>
  <si>
    <t>1300483302</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</si>
  <si>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безвозмездного (целевого) финансирования от юридических лиц</t>
  </si>
  <si>
    <t>0605</t>
  </si>
  <si>
    <t xml:space="preserve">      Другие вопросы в области охраны окружающей среды</t>
  </si>
  <si>
    <t>0320000000</t>
  </si>
  <si>
    <t xml:space="preserve">          Подпрограмма "Чистая среда"</t>
  </si>
  <si>
    <t>0320240700</t>
  </si>
  <si>
    <t xml:space="preserve">            Разработка проектно-изыскательных работ по объекту "Рекультивация полигона твердых бытовых отходов в г. Верхняя Тура"</t>
  </si>
  <si>
    <t>7000040700</t>
  </si>
  <si>
    <t xml:space="preserve">            Резервный фонд Правительства Свердловской области</t>
  </si>
  <si>
    <t>08Я0000000</t>
  </si>
  <si>
    <t>08Я0088270</t>
  </si>
  <si>
    <t>01Я0000000</t>
  </si>
  <si>
    <t>01Я0281100</t>
  </si>
  <si>
    <t>01Я0581320</t>
  </si>
  <si>
    <t>01Я0181090</t>
  </si>
  <si>
    <t xml:space="preserve">              Проведение работ по описанию местоположения границ территориальных зон Городского округа Верхняя Тура, выполнение комплексных кадастровых работ</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</si>
  <si>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безвозмездного (целевого) финансирования от юридических лиц</t>
  </si>
  <si>
    <t xml:space="preserve">        Другие вопросы в области охраны окружающей среды</t>
  </si>
  <si>
    <t xml:space="preserve">            Подпрограмма "Чистая среда"</t>
  </si>
  <si>
    <t xml:space="preserve">              Разработка проектно-изыскательных работ по объекту "Рекультивация полигона твердых бытовых отходов в г. Верхняя Тура"</t>
  </si>
  <si>
    <t xml:space="preserve">              Резервный фонд Правительства Свердловской области</t>
  </si>
  <si>
    <t xml:space="preserve">      Подпрограмма "Чистая среда"</t>
  </si>
  <si>
    <t>от 05 ноября 2019г. № 119</t>
  </si>
  <si>
    <t>от 05  ноября 2019г. № 119</t>
  </si>
</sst>
</file>

<file path=xl/styles.xml><?xml version="1.0" encoding="utf-8"?>
<styleSheet xmlns="http://schemas.openxmlformats.org/spreadsheetml/2006/main">
  <numFmts count="7">
    <numFmt numFmtId="43" formatCode="_-* #,##0.00_р_._-;\-* #,##0.00_р_._-;_-* &quot;-&quot;??_р_._-;_-@_-"/>
    <numFmt numFmtId="164" formatCode="_(* #,##0.00_);_(* \(#,##0.00\);_(* &quot;-&quot;??_);_(@_)"/>
    <numFmt numFmtId="165" formatCode="#,##0.0\ _₽"/>
    <numFmt numFmtId="166" formatCode="#,##0.00_ ;\-#,##0.00\ "/>
    <numFmt numFmtId="167" formatCode="0.0"/>
    <numFmt numFmtId="168" formatCode="#,##0.0"/>
    <numFmt numFmtId="169" formatCode="_-* #,##0.0_р_._-;\-* #,##0.0_р_._-;_-* &quot;-&quot;??_р_._-;_-@_-"/>
  </numFmts>
  <fonts count="83">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sz val="10"/>
      <name val="Arial"/>
      <family val="2"/>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1"/>
      <name val="Calibri"/>
      <family val="2"/>
      <scheme val="minor"/>
    </font>
    <font>
      <sz val="10"/>
      <color rgb="FF000000"/>
      <name val="Arial Cyr"/>
    </font>
    <font>
      <b/>
      <sz val="12"/>
      <color rgb="FF000000"/>
      <name val="Arial Cyr"/>
    </font>
    <font>
      <b/>
      <sz val="10"/>
      <color rgb="FF000000"/>
      <name val="Arial CYR"/>
    </font>
    <font>
      <sz val="9"/>
      <name val="Liberation Serif"/>
      <family val="1"/>
      <charset val="204"/>
    </font>
    <font>
      <sz val="8"/>
      <name val="Liberation Serif"/>
      <family val="1"/>
      <charset val="204"/>
    </font>
    <font>
      <b/>
      <sz val="9"/>
      <name val="Liberation Serif"/>
      <family val="1"/>
      <charset val="204"/>
    </font>
    <font>
      <b/>
      <sz val="8"/>
      <name val="Liberation Serif"/>
      <family val="1"/>
      <charset val="204"/>
    </font>
    <font>
      <sz val="10"/>
      <color rgb="FF000000"/>
      <name val="Liberation Serif"/>
      <family val="1"/>
      <charset val="204"/>
    </font>
    <font>
      <sz val="9"/>
      <color rgb="FF000000"/>
      <name val="Liberation Serif"/>
      <family val="1"/>
      <charset val="204"/>
    </font>
    <font>
      <sz val="10"/>
      <name val="Liberation Serif"/>
      <family val="1"/>
      <charset val="204"/>
    </font>
    <font>
      <b/>
      <sz val="12"/>
      <name val="Liberation Serif"/>
      <family val="1"/>
      <charset val="204"/>
    </font>
    <font>
      <sz val="12"/>
      <color rgb="FF000000"/>
      <name val="Liberation Serif"/>
      <family val="1"/>
      <charset val="204"/>
    </font>
    <font>
      <b/>
      <sz val="10"/>
      <name val="Liberation Serif"/>
      <family val="1"/>
      <charset val="204"/>
    </font>
    <font>
      <b/>
      <sz val="10"/>
      <color rgb="FF000000"/>
      <name val="Liberation Serif"/>
      <family val="1"/>
      <charset val="204"/>
    </font>
    <font>
      <sz val="7"/>
      <name val="Liberation Serif"/>
      <family val="1"/>
      <charset val="204"/>
    </font>
    <font>
      <b/>
      <sz val="12"/>
      <color indexed="8"/>
      <name val="Liberation Serif"/>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theme="0"/>
        <bgColor indexed="64"/>
      </patternFill>
    </fill>
    <fill>
      <patternFill patternType="solid">
        <fgColor rgb="FFCCFFFF"/>
      </patternFill>
    </fill>
    <fill>
      <patternFill patternType="solid">
        <fgColor rgb="FFC0C0C0"/>
      </patternFill>
    </fill>
    <fill>
      <patternFill patternType="solid">
        <fgColor rgb="FFFFFF99"/>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781">
    <xf numFmtId="0" fontId="0" fillId="33"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6" fillId="42"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36" borderId="0" applyNumberFormat="0" applyBorder="0" applyAlignment="0" applyProtection="0"/>
    <xf numFmtId="0" fontId="26" fillId="42" borderId="0" applyNumberFormat="0" applyBorder="0" applyAlignment="0" applyProtection="0"/>
    <xf numFmtId="0" fontId="26" fillId="44" borderId="0" applyNumberFormat="0" applyBorder="0" applyAlignment="0" applyProtection="0"/>
    <xf numFmtId="0" fontId="26" fillId="36" borderId="0" applyNumberFormat="0" applyBorder="0" applyAlignment="0" applyProtection="0"/>
    <xf numFmtId="0" fontId="26" fillId="40"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38" borderId="0" applyNumberFormat="0" applyBorder="0" applyAlignment="0" applyProtection="0"/>
    <xf numFmtId="0" fontId="27" fillId="34" borderId="0" applyNumberFormat="0" applyBorder="0" applyAlignment="0" applyProtection="0"/>
    <xf numFmtId="0" fontId="27" fillId="47" borderId="0" applyNumberFormat="0" applyBorder="0" applyAlignment="0" applyProtection="0"/>
    <xf numFmtId="0" fontId="27" fillId="45" borderId="0" applyNumberFormat="0" applyBorder="0" applyAlignment="0" applyProtection="0"/>
    <xf numFmtId="0" fontId="27" fillId="34"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8" fillId="48" borderId="0" applyNumberFormat="0" applyBorder="0" applyAlignment="0" applyProtection="0"/>
    <xf numFmtId="0" fontId="29" fillId="0" borderId="0">
      <alignment horizontal="left"/>
    </xf>
    <xf numFmtId="0" fontId="30" fillId="35" borderId="15" applyNumberFormat="0" applyAlignment="0" applyProtection="0"/>
    <xf numFmtId="0" fontId="31" fillId="45" borderId="18" applyNumberFormat="0" applyAlignment="0" applyProtection="0"/>
    <xf numFmtId="0" fontId="29" fillId="0" borderId="0">
      <alignment horizontal="left"/>
    </xf>
    <xf numFmtId="0" fontId="32" fillId="0" borderId="0" applyNumberFormat="0" applyFill="0" applyBorder="0" applyAlignment="0" applyProtection="0"/>
    <xf numFmtId="0" fontId="33" fillId="39" borderId="0" applyNumberFormat="0" applyBorder="0" applyAlignment="0" applyProtection="0"/>
    <xf numFmtId="0" fontId="34" fillId="0" borderId="12" applyNumberFormat="0" applyFill="0" applyAlignment="0" applyProtection="0"/>
    <xf numFmtId="0" fontId="35" fillId="0" borderId="19" applyNumberFormat="0" applyFill="0" applyAlignment="0" applyProtection="0"/>
    <xf numFmtId="0" fontId="36" fillId="0" borderId="20" applyNumberFormat="0" applyFill="0" applyAlignment="0" applyProtection="0"/>
    <xf numFmtId="0" fontId="36" fillId="0" borderId="0" applyNumberFormat="0" applyFill="0" applyBorder="0" applyAlignment="0" applyProtection="0"/>
    <xf numFmtId="0" fontId="37" fillId="38" borderId="15" applyNumberFormat="0" applyAlignment="0" applyProtection="0"/>
    <xf numFmtId="0" fontId="38" fillId="0" borderId="16" applyNumberFormat="0" applyFill="0" applyAlignment="0" applyProtection="0"/>
    <xf numFmtId="0" fontId="39" fillId="37" borderId="0" applyNumberFormat="0" applyBorder="0" applyAlignment="0" applyProtection="0"/>
    <xf numFmtId="0" fontId="26" fillId="44" borderId="17" applyNumberFormat="0" applyFont="0" applyAlignment="0" applyProtection="0"/>
    <xf numFmtId="0" fontId="40" fillId="35" borderId="13" applyNumberFormat="0" applyAlignment="0" applyProtection="0"/>
    <xf numFmtId="0" fontId="41" fillId="0" borderId="0"/>
    <xf numFmtId="0" fontId="41" fillId="0" borderId="0"/>
    <xf numFmtId="0" fontId="42" fillId="0" borderId="0" applyNumberFormat="0" applyFill="0" applyBorder="0" applyAlignment="0" applyProtection="0"/>
    <xf numFmtId="0" fontId="43" fillId="0" borderId="14" applyNumberFormat="0" applyFill="0" applyAlignment="0" applyProtection="0"/>
    <xf numFmtId="0" fontId="29" fillId="0" borderId="0">
      <alignment horizontal="left"/>
    </xf>
    <xf numFmtId="0" fontId="44" fillId="0" borderId="0" applyNumberFormat="0" applyFill="0" applyBorder="0" applyAlignment="0" applyProtection="0"/>
    <xf numFmtId="0" fontId="45" fillId="40" borderId="0"/>
    <xf numFmtId="0" fontId="45" fillId="0" borderId="0">
      <alignment wrapText="1"/>
    </xf>
    <xf numFmtId="0" fontId="45" fillId="0" borderId="0"/>
    <xf numFmtId="0" fontId="46" fillId="0" borderId="0">
      <alignment horizontal="center" wrapText="1"/>
    </xf>
    <xf numFmtId="0" fontId="46" fillId="0" borderId="0">
      <alignment horizontal="center"/>
    </xf>
    <xf numFmtId="0" fontId="45" fillId="0" borderId="0">
      <alignment horizontal="right"/>
    </xf>
    <xf numFmtId="0" fontId="45" fillId="40" borderId="21"/>
    <xf numFmtId="0" fontId="45" fillId="0" borderId="22">
      <alignment horizontal="center" vertical="center" wrapText="1"/>
    </xf>
    <xf numFmtId="0" fontId="45" fillId="40" borderId="23"/>
    <xf numFmtId="49" fontId="45" fillId="0" borderId="22">
      <alignment horizontal="left" vertical="top" wrapText="1" indent="2"/>
    </xf>
    <xf numFmtId="49" fontId="45" fillId="0" borderId="22">
      <alignment horizontal="center" vertical="top" shrinkToFit="1"/>
    </xf>
    <xf numFmtId="4" fontId="45" fillId="0" borderId="22">
      <alignment horizontal="right" vertical="top" shrinkToFit="1"/>
    </xf>
    <xf numFmtId="10" fontId="45" fillId="0" borderId="22">
      <alignment horizontal="right" vertical="top" shrinkToFit="1"/>
    </xf>
    <xf numFmtId="0" fontId="45" fillId="40" borderId="23">
      <alignment shrinkToFit="1"/>
    </xf>
    <xf numFmtId="0" fontId="47" fillId="0" borderId="22">
      <alignment horizontal="left"/>
    </xf>
    <xf numFmtId="4" fontId="47" fillId="44" borderId="22">
      <alignment horizontal="right" vertical="top" shrinkToFit="1"/>
    </xf>
    <xf numFmtId="10" fontId="47" fillId="44" borderId="22">
      <alignment horizontal="right" vertical="top" shrinkToFit="1"/>
    </xf>
    <xf numFmtId="0" fontId="45" fillId="40" borderId="24"/>
    <xf numFmtId="0" fontId="45" fillId="0" borderId="0">
      <alignment horizontal="left" wrapText="1"/>
    </xf>
    <xf numFmtId="0" fontId="47" fillId="0" borderId="22">
      <alignment vertical="top" wrapText="1"/>
    </xf>
    <xf numFmtId="4" fontId="47" fillId="42" borderId="22">
      <alignment horizontal="right" vertical="top" shrinkToFit="1"/>
    </xf>
    <xf numFmtId="10" fontId="47" fillId="42" borderId="22">
      <alignment horizontal="right" vertical="top" shrinkToFit="1"/>
    </xf>
    <xf numFmtId="0" fontId="45" fillId="40" borderId="23">
      <alignment horizontal="center"/>
    </xf>
    <xf numFmtId="0" fontId="45" fillId="40" borderId="24">
      <alignment horizontal="center"/>
    </xf>
    <xf numFmtId="0" fontId="25" fillId="0" borderId="0"/>
    <xf numFmtId="0" fontId="22" fillId="0" borderId="0"/>
    <xf numFmtId="0" fontId="48" fillId="42" borderId="0" applyNumberFormat="0" applyBorder="0" applyAlignment="0" applyProtection="0"/>
    <xf numFmtId="0" fontId="48" fillId="36" borderId="0" applyNumberFormat="0" applyBorder="0" applyAlignment="0" applyProtection="0"/>
    <xf numFmtId="0" fontId="49" fillId="41"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0" borderId="0" applyNumberFormat="0" applyBorder="0" applyAlignment="0" applyProtection="0"/>
    <xf numFmtId="0" fontId="48" fillId="36" borderId="0" applyNumberFormat="0" applyBorder="0" applyAlignment="0" applyProtection="0"/>
    <xf numFmtId="0" fontId="48" fillId="4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3"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2" borderId="0" applyNumberFormat="0" applyBorder="0" applyAlignment="0" applyProtection="0"/>
    <xf numFmtId="0" fontId="4" fillId="8" borderId="8" applyNumberFormat="0" applyFont="0" applyAlignment="0" applyProtection="0"/>
    <xf numFmtId="0" fontId="48" fillId="44" borderId="0" applyNumberFormat="0" applyBorder="0" applyAlignment="0" applyProtection="0"/>
    <xf numFmtId="0" fontId="48" fillId="39" borderId="0" applyNumberFormat="0" applyBorder="0" applyAlignment="0" applyProtection="0"/>
    <xf numFmtId="0" fontId="49" fillId="34"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53" fillId="45" borderId="18" applyNumberFormat="0" applyAlignment="0" applyProtection="0"/>
    <xf numFmtId="0" fontId="49" fillId="45"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2" fillId="35" borderId="15" applyNumberFormat="0" applyAlignment="0" applyProtection="0"/>
    <xf numFmtId="0" fontId="49" fillId="4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1" fillId="0" borderId="0">
      <alignment horizontal="left"/>
    </xf>
    <xf numFmtId="0" fontId="49" fillId="34"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50" fillId="48" borderId="0" applyNumberFormat="0" applyBorder="0" applyAlignment="0" applyProtection="0"/>
    <xf numFmtId="0" fontId="49" fillId="38"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9" fillId="43" borderId="0" applyNumberFormat="0" applyBorder="0" applyAlignment="0" applyProtection="0"/>
    <xf numFmtId="0" fontId="49" fillId="41"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9" fillId="46" borderId="0" applyNumberFormat="0" applyBorder="0" applyAlignment="0" applyProtection="0"/>
    <xf numFmtId="0" fontId="51" fillId="0" borderId="0">
      <alignment horizontal="left"/>
    </xf>
    <xf numFmtId="0" fontId="54" fillId="0" borderId="0" applyNumberFormat="0" applyFill="0" applyBorder="0" applyAlignment="0" applyProtection="0"/>
    <xf numFmtId="0" fontId="55" fillId="39" borderId="0" applyNumberFormat="0" applyBorder="0" applyAlignment="0" applyProtection="0"/>
    <xf numFmtId="0" fontId="56" fillId="0" borderId="12" applyNumberFormat="0" applyFill="0" applyAlignment="0" applyProtection="0"/>
    <xf numFmtId="0" fontId="57" fillId="0" borderId="19" applyNumberFormat="0" applyFill="0" applyAlignment="0" applyProtection="0"/>
    <xf numFmtId="0" fontId="58" fillId="0" borderId="20" applyNumberFormat="0" applyFill="0" applyAlignment="0" applyProtection="0"/>
    <xf numFmtId="0" fontId="58" fillId="0" borderId="0" applyNumberFormat="0" applyFill="0" applyBorder="0" applyAlignment="0" applyProtection="0"/>
    <xf numFmtId="0" fontId="59" fillId="38" borderId="15" applyNumberFormat="0" applyAlignment="0" applyProtection="0"/>
    <xf numFmtId="0" fontId="60" fillId="0" borderId="16" applyNumberFormat="0" applyFill="0" applyAlignment="0" applyProtection="0"/>
    <xf numFmtId="0" fontId="61" fillId="37" borderId="0" applyNumberFormat="0" applyBorder="0" applyAlignment="0" applyProtection="0"/>
    <xf numFmtId="0" fontId="48" fillId="44" borderId="17" applyNumberFormat="0" applyFont="0" applyAlignment="0" applyProtection="0"/>
    <xf numFmtId="0" fontId="62" fillId="35" borderId="13" applyNumberFormat="0" applyAlignment="0" applyProtection="0"/>
    <xf numFmtId="0" fontId="60" fillId="0" borderId="16" applyNumberFormat="0" applyFill="0" applyAlignment="0" applyProtection="0"/>
    <xf numFmtId="0" fontId="59" fillId="38" borderId="15" applyNumberFormat="0" applyAlignment="0" applyProtection="0"/>
    <xf numFmtId="0" fontId="63" fillId="0" borderId="0" applyNumberFormat="0" applyFill="0" applyBorder="0" applyAlignment="0" applyProtection="0"/>
    <xf numFmtId="0" fontId="64" fillId="0" borderId="14" applyNumberFormat="0" applyFill="0" applyAlignment="0" applyProtection="0"/>
    <xf numFmtId="0" fontId="51" fillId="0" borderId="0">
      <alignment horizontal="left"/>
    </xf>
    <xf numFmtId="0" fontId="65" fillId="0" borderId="0" applyNumberFormat="0" applyFill="0" applyBorder="0" applyAlignment="0" applyProtection="0"/>
    <xf numFmtId="0" fontId="58" fillId="0" borderId="0" applyNumberFormat="0" applyFill="0" applyBorder="0" applyAlignment="0" applyProtection="0"/>
    <xf numFmtId="0" fontId="58" fillId="0" borderId="20" applyNumberFormat="0" applyFill="0" applyAlignment="0" applyProtection="0"/>
    <xf numFmtId="0" fontId="57" fillId="0" borderId="19" applyNumberFormat="0" applyFill="0" applyAlignment="0" applyProtection="0"/>
    <xf numFmtId="0" fontId="56" fillId="0" borderId="12" applyNumberFormat="0" applyFill="0" applyAlignment="0" applyProtection="0"/>
    <xf numFmtId="0" fontId="55" fillId="39" borderId="0" applyNumberFormat="0" applyBorder="0" applyAlignment="0" applyProtection="0"/>
    <xf numFmtId="0" fontId="54" fillId="0" borderId="0" applyNumberFormat="0" applyFill="0" applyBorder="0" applyAlignment="0" applyProtection="0"/>
    <xf numFmtId="0" fontId="51" fillId="0" borderId="0">
      <alignment horizontal="left"/>
    </xf>
    <xf numFmtId="0" fontId="53" fillId="45" borderId="18" applyNumberFormat="0" applyAlignment="0" applyProtection="0"/>
    <xf numFmtId="0" fontId="52" fillId="35" borderId="15" applyNumberFormat="0" applyAlignment="0" applyProtection="0"/>
    <xf numFmtId="0" fontId="51" fillId="0" borderId="0">
      <alignment horizontal="left"/>
    </xf>
    <xf numFmtId="0" fontId="50" fillId="48" borderId="0" applyNumberFormat="0" applyBorder="0" applyAlignment="0" applyProtection="0"/>
    <xf numFmtId="0" fontId="49" fillId="43"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45" borderId="0" applyNumberFormat="0" applyBorder="0" applyAlignment="0" applyProtection="0"/>
    <xf numFmtId="0" fontId="49" fillId="47"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1"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3" borderId="0" applyNumberFormat="0" applyBorder="0" applyAlignment="0" applyProtection="0"/>
    <xf numFmtId="0" fontId="49" fillId="41"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0"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36" borderId="0" applyNumberFormat="0" applyBorder="0" applyAlignment="0" applyProtection="0"/>
    <xf numFmtId="0" fontId="48" fillId="44" borderId="0" applyNumberFormat="0" applyBorder="0" applyAlignment="0" applyProtection="0"/>
    <xf numFmtId="0" fontId="48" fillId="42" borderId="0" applyNumberFormat="0" applyBorder="0" applyAlignment="0" applyProtection="0"/>
    <xf numFmtId="0" fontId="48" fillId="36"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2" borderId="0" applyNumberFormat="0" applyBorder="0" applyAlignment="0" applyProtection="0"/>
    <xf numFmtId="0" fontId="25" fillId="0" borderId="0"/>
    <xf numFmtId="0" fontId="61" fillId="37" borderId="0" applyNumberFormat="0" applyBorder="0" applyAlignment="0" applyProtection="0"/>
    <xf numFmtId="0" fontId="48" fillId="44" borderId="17" applyNumberFormat="0" applyFont="0" applyAlignment="0" applyProtection="0"/>
    <xf numFmtId="0" fontId="62" fillId="35" borderId="13" applyNumberFormat="0" applyAlignment="0" applyProtection="0"/>
    <xf numFmtId="0" fontId="63" fillId="0" borderId="0" applyNumberFormat="0" applyFill="0" applyBorder="0" applyAlignment="0" applyProtection="0"/>
    <xf numFmtId="0" fontId="64" fillId="0" borderId="14" applyNumberFormat="0" applyFill="0" applyAlignment="0" applyProtection="0"/>
    <xf numFmtId="0" fontId="51" fillId="0" borderId="0">
      <alignment horizontal="left"/>
    </xf>
    <xf numFmtId="0" fontId="6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8" fillId="42"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36" borderId="0" applyNumberFormat="0" applyBorder="0" applyAlignment="0" applyProtection="0"/>
    <xf numFmtId="0" fontId="48" fillId="42" borderId="0" applyNumberFormat="0" applyBorder="0" applyAlignment="0" applyProtection="0"/>
    <xf numFmtId="0" fontId="48" fillId="44" borderId="0" applyNumberFormat="0" applyBorder="0" applyAlignment="0" applyProtection="0"/>
    <xf numFmtId="0" fontId="48" fillId="36" borderId="0" applyNumberFormat="0" applyBorder="0" applyAlignment="0" applyProtection="0"/>
    <xf numFmtId="0" fontId="48" fillId="40"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36" borderId="0" applyNumberFormat="0" applyBorder="0" applyAlignment="0" applyProtection="0"/>
    <xf numFmtId="0" fontId="48" fillId="38" borderId="0" applyNumberFormat="0" applyBorder="0" applyAlignment="0" applyProtection="0"/>
    <xf numFmtId="0" fontId="49" fillId="41" borderId="0" applyNumberFormat="0" applyBorder="0" applyAlignment="0" applyProtection="0"/>
    <xf numFmtId="0" fontId="49" fillId="43"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38" borderId="0" applyNumberFormat="0" applyBorder="0" applyAlignment="0" applyProtection="0"/>
    <xf numFmtId="0" fontId="49" fillId="34" borderId="0" applyNumberFormat="0" applyBorder="0" applyAlignment="0" applyProtection="0"/>
    <xf numFmtId="0" fontId="49" fillId="47" borderId="0" applyNumberFormat="0" applyBorder="0" applyAlignment="0" applyProtection="0"/>
    <xf numFmtId="0" fontId="49" fillId="45" borderId="0" applyNumberFormat="0" applyBorder="0" applyAlignment="0" applyProtection="0"/>
    <xf numFmtId="0" fontId="49" fillId="34" borderId="0" applyNumberFormat="0" applyBorder="0" applyAlignment="0" applyProtection="0"/>
    <xf numFmtId="0" fontId="49" fillId="46" borderId="0" applyNumberFormat="0" applyBorder="0" applyAlignment="0" applyProtection="0"/>
    <xf numFmtId="0" fontId="49" fillId="43" borderId="0" applyNumberFormat="0" applyBorder="0" applyAlignment="0" applyProtection="0"/>
    <xf numFmtId="0" fontId="50" fillId="48" borderId="0" applyNumberFormat="0" applyBorder="0" applyAlignment="0" applyProtection="0"/>
    <xf numFmtId="0" fontId="51" fillId="0" borderId="0">
      <alignment horizontal="left"/>
    </xf>
    <xf numFmtId="0" fontId="52" fillId="35" borderId="15" applyNumberFormat="0" applyAlignment="0" applyProtection="0"/>
    <xf numFmtId="0" fontId="53" fillId="45" borderId="18" applyNumberFormat="0" applyAlignment="0" applyProtection="0"/>
    <xf numFmtId="0" fontId="51" fillId="0" borderId="0">
      <alignment horizontal="left"/>
    </xf>
    <xf numFmtId="0" fontId="54" fillId="0" borderId="0" applyNumberFormat="0" applyFill="0" applyBorder="0" applyAlignment="0" applyProtection="0"/>
    <xf numFmtId="0" fontId="55" fillId="39" borderId="0" applyNumberFormat="0" applyBorder="0" applyAlignment="0" applyProtection="0"/>
    <xf numFmtId="0" fontId="56" fillId="0" borderId="12" applyNumberFormat="0" applyFill="0" applyAlignment="0" applyProtection="0"/>
    <xf numFmtId="0" fontId="57" fillId="0" borderId="19" applyNumberFormat="0" applyFill="0" applyAlignment="0" applyProtection="0"/>
    <xf numFmtId="0" fontId="58" fillId="0" borderId="20" applyNumberFormat="0" applyFill="0" applyAlignment="0" applyProtection="0"/>
    <xf numFmtId="0" fontId="58" fillId="0" borderId="0" applyNumberFormat="0" applyFill="0" applyBorder="0" applyAlignment="0" applyProtection="0"/>
    <xf numFmtId="0" fontId="59" fillId="38" borderId="15" applyNumberFormat="0" applyAlignment="0" applyProtection="0"/>
    <xf numFmtId="0" fontId="60" fillId="0" borderId="16" applyNumberFormat="0" applyFill="0" applyAlignment="0" applyProtection="0"/>
    <xf numFmtId="0" fontId="61" fillId="37" borderId="0" applyNumberFormat="0" applyBorder="0" applyAlignment="0" applyProtection="0"/>
    <xf numFmtId="0" fontId="48" fillId="44" borderId="17" applyNumberFormat="0" applyFont="0" applyAlignment="0" applyProtection="0"/>
    <xf numFmtId="0" fontId="62" fillId="35" borderId="13" applyNumberFormat="0" applyAlignment="0" applyProtection="0"/>
    <xf numFmtId="0" fontId="58" fillId="0" borderId="0" applyNumberFormat="0" applyFill="0" applyBorder="0" applyAlignment="0" applyProtection="0"/>
    <xf numFmtId="0" fontId="58" fillId="0" borderId="20" applyNumberFormat="0" applyFill="0" applyAlignment="0" applyProtection="0"/>
    <xf numFmtId="0" fontId="63" fillId="0" borderId="0" applyNumberFormat="0" applyFill="0" applyBorder="0" applyAlignment="0" applyProtection="0"/>
    <xf numFmtId="0" fontId="64" fillId="0" borderId="14" applyNumberFormat="0" applyFill="0" applyAlignment="0" applyProtection="0"/>
    <xf numFmtId="0" fontId="51" fillId="0" borderId="0">
      <alignment horizontal="left"/>
    </xf>
    <xf numFmtId="0" fontId="65" fillId="0" borderId="0" applyNumberFormat="0" applyFill="0" applyBorder="0" applyAlignment="0" applyProtection="0"/>
    <xf numFmtId="0" fontId="57" fillId="0" borderId="19" applyNumberFormat="0" applyFill="0" applyAlignment="0" applyProtection="0"/>
    <xf numFmtId="0" fontId="56" fillId="0" borderId="12" applyNumberFormat="0" applyFill="0" applyAlignment="0" applyProtection="0"/>
    <xf numFmtId="0" fontId="55" fillId="39" borderId="0" applyNumberFormat="0" applyBorder="0" applyAlignment="0" applyProtection="0"/>
    <xf numFmtId="0" fontId="54" fillId="0" borderId="0" applyNumberFormat="0" applyFill="0" applyBorder="0" applyAlignment="0" applyProtection="0"/>
    <xf numFmtId="0" fontId="51" fillId="0" borderId="0">
      <alignment horizontal="left"/>
    </xf>
    <xf numFmtId="0" fontId="53" fillId="45" borderId="18" applyNumberFormat="0" applyAlignment="0" applyProtection="0"/>
    <xf numFmtId="0" fontId="52" fillId="35" borderId="15" applyNumberFormat="0" applyAlignment="0" applyProtection="0"/>
    <xf numFmtId="0" fontId="51" fillId="0" borderId="0">
      <alignment horizontal="left"/>
    </xf>
    <xf numFmtId="0" fontId="50" fillId="48" borderId="0" applyNumberFormat="0" applyBorder="0" applyAlignment="0" applyProtection="0"/>
    <xf numFmtId="0" fontId="49" fillId="43" borderId="0" applyNumberFormat="0" applyBorder="0" applyAlignment="0" applyProtection="0"/>
    <xf numFmtId="0" fontId="49" fillId="46" borderId="0" applyNumberFormat="0" applyBorder="0" applyAlignment="0" applyProtection="0"/>
    <xf numFmtId="0" fontId="49" fillId="34" borderId="0" applyNumberFormat="0" applyBorder="0" applyAlignment="0" applyProtection="0"/>
    <xf numFmtId="0" fontId="49" fillId="45" borderId="0" applyNumberFormat="0" applyBorder="0" applyAlignment="0" applyProtection="0"/>
    <xf numFmtId="0" fontId="49" fillId="47"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1"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3" borderId="0" applyNumberFormat="0" applyBorder="0" applyAlignment="0" applyProtection="0"/>
    <xf numFmtId="0" fontId="49" fillId="41"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0"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36" borderId="0" applyNumberFormat="0" applyBorder="0" applyAlignment="0" applyProtection="0"/>
    <xf numFmtId="0" fontId="48" fillId="44" borderId="0" applyNumberFormat="0" applyBorder="0" applyAlignment="0" applyProtection="0"/>
    <xf numFmtId="0" fontId="48" fillId="42" borderId="0" applyNumberFormat="0" applyBorder="0" applyAlignment="0" applyProtection="0"/>
    <xf numFmtId="0" fontId="25" fillId="0" borderId="0"/>
    <xf numFmtId="0" fontId="48" fillId="36"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2" borderId="0" applyNumberFormat="0" applyBorder="0" applyAlignment="0" applyProtection="0"/>
    <xf numFmtId="0" fontId="59" fillId="38" borderId="15" applyNumberFormat="0" applyAlignment="0" applyProtection="0"/>
    <xf numFmtId="0" fontId="60" fillId="0" borderId="16" applyNumberFormat="0" applyFill="0" applyAlignment="0" applyProtection="0"/>
    <xf numFmtId="0" fontId="61" fillId="37" borderId="0" applyNumberFormat="0" applyBorder="0" applyAlignment="0" applyProtection="0"/>
    <xf numFmtId="0" fontId="48" fillId="44" borderId="17" applyNumberFormat="0" applyFont="0" applyAlignment="0" applyProtection="0"/>
    <xf numFmtId="0" fontId="62" fillId="35" borderId="13" applyNumberFormat="0" applyAlignment="0" applyProtection="0"/>
    <xf numFmtId="0" fontId="63" fillId="0" borderId="0" applyNumberFormat="0" applyFill="0" applyBorder="0" applyAlignment="0" applyProtection="0"/>
    <xf numFmtId="0" fontId="64" fillId="0" borderId="14" applyNumberFormat="0" applyFill="0" applyAlignment="0" applyProtection="0"/>
    <xf numFmtId="0" fontId="51" fillId="0" borderId="0">
      <alignment horizontal="left"/>
    </xf>
    <xf numFmtId="0" fontId="65" fillId="0" borderId="0" applyNumberFormat="0" applyFill="0" applyBorder="0" applyAlignment="0" applyProtection="0"/>
    <xf numFmtId="0" fontId="24" fillId="0" borderId="0"/>
    <xf numFmtId="164" fontId="24" fillId="0" borderId="0" applyFont="0" applyFill="0" applyBorder="0" applyAlignment="0" applyProtection="0"/>
    <xf numFmtId="0" fontId="22" fillId="0" borderId="0"/>
    <xf numFmtId="0" fontId="22" fillId="0" borderId="0"/>
    <xf numFmtId="0" fontId="22" fillId="0" borderId="0"/>
    <xf numFmtId="0" fontId="3" fillId="8" borderId="8" applyNumberFormat="0" applyFont="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1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8" borderId="8"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51" borderId="34">
      <alignment horizontal="center"/>
    </xf>
    <xf numFmtId="0" fontId="67" fillId="51" borderId="34">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31">
      <alignment horizontal="center" vertical="center" wrapText="1"/>
    </xf>
    <xf numFmtId="0" fontId="69" fillId="0" borderId="31">
      <alignment vertical="top" wrapText="1"/>
    </xf>
    <xf numFmtId="49" fontId="67" fillId="0" borderId="31">
      <alignment horizontal="center" vertical="top" shrinkToFit="1"/>
    </xf>
    <xf numFmtId="4" fontId="69" fillId="50" borderId="31">
      <alignment horizontal="right" vertical="top" shrinkToFit="1"/>
    </xf>
    <xf numFmtId="10" fontId="69" fillId="50" borderId="31">
      <alignment horizontal="right" vertical="top" shrinkToFit="1"/>
    </xf>
    <xf numFmtId="0" fontId="69" fillId="0" borderId="31">
      <alignment horizontal="left"/>
    </xf>
    <xf numFmtId="4" fontId="69" fillId="8" borderId="31">
      <alignment horizontal="right" vertical="top" shrinkToFit="1"/>
    </xf>
    <xf numFmtId="10" fontId="69" fillId="8" borderId="31">
      <alignment horizontal="right" vertical="top" shrinkToFit="1"/>
    </xf>
    <xf numFmtId="0" fontId="67" fillId="0" borderId="0">
      <alignment horizontal="left" wrapText="1"/>
    </xf>
    <xf numFmtId="0" fontId="66" fillId="0" borderId="0"/>
    <xf numFmtId="0" fontId="66" fillId="0" borderId="0"/>
    <xf numFmtId="0" fontId="66" fillId="0" borderId="0"/>
    <xf numFmtId="0" fontId="67" fillId="0" borderId="0"/>
    <xf numFmtId="0" fontId="67" fillId="0" borderId="0"/>
    <xf numFmtId="0" fontId="67" fillId="51" borderId="0"/>
    <xf numFmtId="0" fontId="67" fillId="51" borderId="32"/>
    <xf numFmtId="0" fontId="67" fillId="51" borderId="33"/>
    <xf numFmtId="49" fontId="67" fillId="0" borderId="31">
      <alignment horizontal="left" vertical="top" wrapText="1" indent="2"/>
    </xf>
    <xf numFmtId="4" fontId="67" fillId="0" borderId="31">
      <alignment horizontal="right" vertical="top" shrinkToFit="1"/>
    </xf>
    <xf numFmtId="10" fontId="67" fillId="0" borderId="31">
      <alignment horizontal="right" vertical="top" shrinkToFit="1"/>
    </xf>
    <xf numFmtId="0" fontId="67" fillId="51" borderId="33">
      <alignment shrinkToFit="1"/>
    </xf>
    <xf numFmtId="0" fontId="67" fillId="51" borderId="34"/>
    <xf numFmtId="0" fontId="67" fillId="51" borderId="33">
      <alignment horizontal="center"/>
    </xf>
    <xf numFmtId="0" fontId="67" fillId="51" borderId="33">
      <alignment horizontal="left"/>
    </xf>
    <xf numFmtId="43" fontId="22" fillId="0" borderId="0" applyFont="0" applyFill="0" applyBorder="0" applyAlignment="0" applyProtection="0"/>
    <xf numFmtId="0" fontId="69" fillId="0" borderId="31">
      <alignment vertical="top" wrapText="1"/>
    </xf>
    <xf numFmtId="4" fontId="69" fillId="50" borderId="31">
      <alignment horizontal="right" vertical="top" shrinkToFit="1"/>
    </xf>
    <xf numFmtId="4" fontId="69" fillId="52" borderId="31">
      <alignment horizontal="right" vertical="top" shrinkToFit="1"/>
    </xf>
    <xf numFmtId="0" fontId="67" fillId="0" borderId="31">
      <alignment horizontal="left" vertical="top" wrapText="1"/>
    </xf>
    <xf numFmtId="0" fontId="69" fillId="0" borderId="31">
      <alignment vertical="top" wrapText="1"/>
    </xf>
    <xf numFmtId="4" fontId="69" fillId="50" borderId="31">
      <alignment horizontal="right" vertical="top" shrinkToFit="1"/>
    </xf>
  </cellStyleXfs>
  <cellXfs count="190">
    <xf numFmtId="0" fontId="22" fillId="33" borderId="0" xfId="0" applyFont="1" applyFill="1"/>
    <xf numFmtId="0" fontId="70" fillId="0" borderId="0" xfId="0" applyFont="1" applyFill="1"/>
    <xf numFmtId="0" fontId="71" fillId="0" borderId="0" xfId="0" applyFont="1" applyFill="1" applyAlignment="1">
      <alignment horizontal="left"/>
    </xf>
    <xf numFmtId="0" fontId="71" fillId="0" borderId="0" xfId="0" applyFont="1" applyFill="1"/>
    <xf numFmtId="0" fontId="70" fillId="0" borderId="0" xfId="0" applyFont="1" applyFill="1" applyAlignment="1">
      <alignment horizontal="left" vertical="center" wrapText="1"/>
    </xf>
    <xf numFmtId="43" fontId="70" fillId="0" borderId="0" xfId="774" applyFont="1" applyFill="1" applyAlignment="1">
      <alignment horizontal="center" vertical="center"/>
    </xf>
    <xf numFmtId="0" fontId="70" fillId="0" borderId="0" xfId="0" applyFont="1" applyFill="1" applyAlignment="1">
      <alignment horizontal="center" vertical="center"/>
    </xf>
    <xf numFmtId="0" fontId="71" fillId="0" borderId="0" xfId="0" applyFont="1" applyFill="1" applyAlignment="1">
      <alignment horizontal="left" vertical="top" wrapText="1"/>
    </xf>
    <xf numFmtId="0" fontId="70" fillId="0" borderId="0" xfId="0" applyFont="1" applyFill="1" applyAlignment="1">
      <alignment horizontal="center" vertical="top" wrapText="1"/>
    </xf>
    <xf numFmtId="0" fontId="72" fillId="0" borderId="0" xfId="0" applyFont="1" applyFill="1" applyAlignment="1">
      <alignment horizontal="center"/>
    </xf>
    <xf numFmtId="43" fontId="71" fillId="0" borderId="10" xfId="774" applyFont="1" applyFill="1" applyBorder="1" applyAlignment="1">
      <alignment horizontal="center" vertical="center" wrapText="1"/>
    </xf>
    <xf numFmtId="0" fontId="71" fillId="0" borderId="10" xfId="0" applyFont="1" applyFill="1" applyBorder="1" applyAlignment="1">
      <alignment horizontal="center" vertical="center"/>
    </xf>
    <xf numFmtId="0" fontId="70" fillId="0" borderId="10" xfId="0" applyFont="1" applyFill="1" applyBorder="1" applyAlignment="1">
      <alignment horizontal="center" vertical="center"/>
    </xf>
    <xf numFmtId="0" fontId="73" fillId="0" borderId="10" xfId="0" quotePrefix="1" applyFont="1" applyFill="1" applyBorder="1" applyAlignment="1">
      <alignment horizontal="left" vertical="center"/>
    </xf>
    <xf numFmtId="0" fontId="73" fillId="0" borderId="10" xfId="0" applyFont="1" applyFill="1" applyBorder="1" applyAlignment="1">
      <alignment horizontal="left" vertical="center"/>
    </xf>
    <xf numFmtId="49" fontId="73" fillId="0" borderId="10" xfId="0" quotePrefix="1" applyNumberFormat="1" applyFont="1" applyFill="1" applyBorder="1" applyAlignment="1">
      <alignment horizontal="left" vertical="center"/>
    </xf>
    <xf numFmtId="0" fontId="72" fillId="0" borderId="10" xfId="0" applyFont="1" applyFill="1" applyBorder="1" applyAlignment="1">
      <alignment vertical="center"/>
    </xf>
    <xf numFmtId="164" fontId="72" fillId="0" borderId="10" xfId="383" applyNumberFormat="1" applyFont="1" applyFill="1" applyBorder="1" applyAlignment="1">
      <alignment horizontal="right" vertical="center"/>
    </xf>
    <xf numFmtId="169" fontId="73" fillId="0" borderId="10" xfId="0" applyNumberFormat="1" applyFont="1" applyFill="1" applyBorder="1" applyAlignment="1">
      <alignment vertical="center"/>
    </xf>
    <xf numFmtId="49" fontId="73" fillId="0" borderId="10" xfId="0" applyNumberFormat="1" applyFont="1" applyFill="1" applyBorder="1" applyAlignment="1">
      <alignment horizontal="left" vertical="center"/>
    </xf>
    <xf numFmtId="49" fontId="72" fillId="0" borderId="10" xfId="0" applyNumberFormat="1" applyFont="1" applyFill="1" applyBorder="1" applyAlignment="1">
      <alignment horizontal="left" vertical="center"/>
    </xf>
    <xf numFmtId="43" fontId="72" fillId="0" borderId="10" xfId="774" applyFont="1" applyFill="1" applyBorder="1" applyAlignment="1">
      <alignment horizontal="center" vertical="center"/>
    </xf>
    <xf numFmtId="49" fontId="71" fillId="0" borderId="10" xfId="0" applyNumberFormat="1" applyFont="1" applyFill="1" applyBorder="1" applyAlignment="1">
      <alignment horizontal="left" vertical="center"/>
    </xf>
    <xf numFmtId="0" fontId="71" fillId="0" borderId="10" xfId="0" applyFont="1" applyFill="1" applyBorder="1" applyAlignment="1">
      <alignment horizontal="left" vertical="center"/>
    </xf>
    <xf numFmtId="49" fontId="70" fillId="0" borderId="10" xfId="0" applyNumberFormat="1" applyFont="1" applyFill="1" applyBorder="1" applyAlignment="1">
      <alignment horizontal="left" vertical="center"/>
    </xf>
    <xf numFmtId="164" fontId="70" fillId="0" borderId="10" xfId="383" applyNumberFormat="1" applyFont="1" applyFill="1" applyBorder="1" applyAlignment="1">
      <alignment horizontal="right" vertical="center"/>
    </xf>
    <xf numFmtId="43" fontId="70" fillId="0" borderId="10" xfId="774" applyFont="1" applyFill="1" applyBorder="1" applyAlignment="1">
      <alignment horizontal="center" vertical="center"/>
    </xf>
    <xf numFmtId="169" fontId="71" fillId="0" borderId="10" xfId="0" applyNumberFormat="1" applyFont="1" applyFill="1" applyBorder="1" applyAlignment="1">
      <alignment vertical="center"/>
    </xf>
    <xf numFmtId="0" fontId="71" fillId="0" borderId="10" xfId="0" quotePrefix="1" applyFont="1" applyFill="1" applyBorder="1" applyAlignment="1">
      <alignment horizontal="left" vertical="center"/>
    </xf>
    <xf numFmtId="0" fontId="70" fillId="0" borderId="10" xfId="0" applyFont="1" applyFill="1" applyBorder="1" applyAlignment="1">
      <alignment horizontal="left" vertical="center" wrapText="1"/>
    </xf>
    <xf numFmtId="164" fontId="70" fillId="0" borderId="10" xfId="383" applyNumberFormat="1" applyFont="1" applyFill="1" applyBorder="1" applyAlignment="1">
      <alignment vertical="center"/>
    </xf>
    <xf numFmtId="49" fontId="71" fillId="0" borderId="10" xfId="0" quotePrefix="1" applyNumberFormat="1" applyFont="1" applyFill="1" applyBorder="1" applyAlignment="1">
      <alignment horizontal="left" vertical="center"/>
    </xf>
    <xf numFmtId="0" fontId="72" fillId="0" borderId="10" xfId="0" applyFont="1" applyFill="1" applyBorder="1" applyAlignment="1">
      <alignment horizontal="left" vertical="center" wrapText="1"/>
    </xf>
    <xf numFmtId="164" fontId="72" fillId="0" borderId="10" xfId="383" applyNumberFormat="1" applyFont="1" applyFill="1" applyBorder="1" applyAlignment="1">
      <alignment vertical="center"/>
    </xf>
    <xf numFmtId="0" fontId="72" fillId="0" borderId="0" xfId="0" applyFont="1" applyFill="1"/>
    <xf numFmtId="0" fontId="70" fillId="0" borderId="10" xfId="0" applyFont="1" applyFill="1" applyBorder="1" applyAlignment="1">
      <alignment horizontal="left" vertical="top" wrapText="1"/>
    </xf>
    <xf numFmtId="4" fontId="70" fillId="0" borderId="10" xfId="383" applyNumberFormat="1" applyFont="1" applyFill="1" applyBorder="1" applyAlignment="1">
      <alignment vertical="center"/>
    </xf>
    <xf numFmtId="49" fontId="73" fillId="0" borderId="10" xfId="0" applyNumberFormat="1" applyFont="1" applyFill="1" applyBorder="1" applyAlignment="1">
      <alignment vertical="center"/>
    </xf>
    <xf numFmtId="43" fontId="72" fillId="0" borderId="10" xfId="774" applyFont="1" applyFill="1" applyBorder="1" applyAlignment="1">
      <alignment horizontal="right" vertical="center"/>
    </xf>
    <xf numFmtId="49" fontId="71" fillId="0" borderId="10" xfId="0" applyNumberFormat="1" applyFont="1" applyFill="1" applyBorder="1" applyAlignment="1">
      <alignment vertical="center"/>
    </xf>
    <xf numFmtId="0" fontId="70" fillId="0" borderId="10" xfId="0" applyFont="1" applyFill="1" applyBorder="1" applyAlignment="1">
      <alignment vertical="top" wrapText="1"/>
    </xf>
    <xf numFmtId="49" fontId="71" fillId="49" borderId="10" xfId="0" applyNumberFormat="1" applyFont="1" applyFill="1" applyBorder="1" applyAlignment="1">
      <alignment horizontal="left" vertical="center"/>
    </xf>
    <xf numFmtId="0" fontId="71" fillId="49" borderId="10" xfId="0" applyFont="1" applyFill="1" applyBorder="1" applyAlignment="1">
      <alignment horizontal="left" vertical="center"/>
    </xf>
    <xf numFmtId="0" fontId="71" fillId="49" borderId="10" xfId="0" quotePrefix="1" applyFont="1" applyFill="1" applyBorder="1" applyAlignment="1">
      <alignment horizontal="left" vertical="center"/>
    </xf>
    <xf numFmtId="49" fontId="70" fillId="49" borderId="10" xfId="0" applyNumberFormat="1" applyFont="1" applyFill="1" applyBorder="1" applyAlignment="1">
      <alignment horizontal="left" vertical="center" wrapText="1"/>
    </xf>
    <xf numFmtId="164" fontId="70" fillId="49" borderId="10" xfId="383" applyNumberFormat="1" applyFont="1" applyFill="1" applyBorder="1" applyAlignment="1">
      <alignment vertical="center"/>
    </xf>
    <xf numFmtId="164" fontId="70" fillId="49" borderId="10" xfId="383" applyNumberFormat="1" applyFont="1" applyFill="1" applyBorder="1" applyAlignment="1">
      <alignment horizontal="center" vertical="center"/>
    </xf>
    <xf numFmtId="0" fontId="70" fillId="49" borderId="0" xfId="0" applyFont="1" applyFill="1"/>
    <xf numFmtId="49" fontId="70" fillId="0" borderId="10" xfId="0" applyNumberFormat="1" applyFont="1" applyFill="1" applyBorder="1" applyAlignment="1">
      <alignment horizontal="left" vertical="center" wrapText="1"/>
    </xf>
    <xf numFmtId="164" fontId="72" fillId="0" borderId="10" xfId="383" applyNumberFormat="1" applyFont="1" applyFill="1" applyBorder="1" applyAlignment="1">
      <alignment horizontal="center" vertical="center"/>
    </xf>
    <xf numFmtId="1" fontId="71" fillId="0" borderId="10" xfId="0" applyNumberFormat="1" applyFont="1" applyFill="1" applyBorder="1" applyAlignment="1">
      <alignment horizontal="left" vertical="center"/>
    </xf>
    <xf numFmtId="1" fontId="71" fillId="0" borderId="10" xfId="0" quotePrefix="1" applyNumberFormat="1" applyFont="1" applyFill="1" applyBorder="1" applyAlignment="1">
      <alignment horizontal="left" vertical="center"/>
    </xf>
    <xf numFmtId="49" fontId="70" fillId="0" borderId="10" xfId="0" applyNumberFormat="1" applyFont="1" applyFill="1" applyBorder="1" applyAlignment="1">
      <alignment horizontal="left" vertical="top" wrapText="1"/>
    </xf>
    <xf numFmtId="0" fontId="70" fillId="0" borderId="10" xfId="0" applyNumberFormat="1" applyFont="1" applyFill="1" applyBorder="1" applyAlignment="1">
      <alignment vertical="center" wrapText="1"/>
    </xf>
    <xf numFmtId="0" fontId="70" fillId="0" borderId="10" xfId="0" applyNumberFormat="1" applyFont="1" applyFill="1" applyBorder="1" applyAlignment="1">
      <alignment horizontal="left" vertical="center" wrapText="1"/>
    </xf>
    <xf numFmtId="49" fontId="72" fillId="0" borderId="10" xfId="0" applyNumberFormat="1" applyFont="1" applyFill="1" applyBorder="1" applyAlignment="1">
      <alignment vertical="center" wrapText="1"/>
    </xf>
    <xf numFmtId="49" fontId="70" fillId="0" borderId="10" xfId="0" applyNumberFormat="1" applyFont="1" applyFill="1" applyBorder="1" applyAlignment="1">
      <alignment vertical="top" wrapText="1"/>
    </xf>
    <xf numFmtId="0" fontId="70" fillId="33" borderId="0" xfId="0" applyFont="1" applyFill="1" applyAlignment="1">
      <alignment wrapText="1"/>
    </xf>
    <xf numFmtId="0" fontId="72" fillId="0" borderId="10" xfId="0" applyNumberFormat="1" applyFont="1" applyFill="1" applyBorder="1" applyAlignment="1">
      <alignment vertical="center" wrapText="1"/>
    </xf>
    <xf numFmtId="0" fontId="70" fillId="0" borderId="10" xfId="0" applyNumberFormat="1" applyFont="1" applyFill="1" applyBorder="1" applyAlignment="1">
      <alignment vertical="top" wrapText="1"/>
    </xf>
    <xf numFmtId="49" fontId="72" fillId="0" borderId="0" xfId="0" applyNumberFormat="1" applyFont="1" applyFill="1"/>
    <xf numFmtId="49" fontId="72" fillId="0" borderId="10" xfId="0" applyNumberFormat="1" applyFont="1" applyFill="1" applyBorder="1" applyAlignment="1">
      <alignment horizontal="left" vertical="center" wrapText="1"/>
    </xf>
    <xf numFmtId="49" fontId="70" fillId="0" borderId="0" xfId="0" applyNumberFormat="1" applyFont="1" applyFill="1"/>
    <xf numFmtId="164" fontId="70" fillId="0" borderId="10" xfId="383" applyNumberFormat="1" applyFont="1" applyFill="1" applyBorder="1" applyAlignment="1">
      <alignment horizontal="center" vertical="center"/>
    </xf>
    <xf numFmtId="0" fontId="70" fillId="0" borderId="10" xfId="0" applyFont="1" applyFill="1" applyBorder="1" applyAlignment="1">
      <alignment horizontal="justify" vertical="center" wrapText="1"/>
    </xf>
    <xf numFmtId="0" fontId="70" fillId="0" borderId="10" xfId="0" applyFont="1" applyFill="1" applyBorder="1" applyAlignment="1">
      <alignment horizontal="justify" vertical="top" wrapText="1"/>
    </xf>
    <xf numFmtId="0" fontId="72" fillId="0" borderId="10" xfId="0" applyNumberFormat="1" applyFont="1" applyFill="1" applyBorder="1" applyAlignment="1">
      <alignment horizontal="left" wrapText="1"/>
    </xf>
    <xf numFmtId="0" fontId="70" fillId="0" borderId="10" xfId="0" applyNumberFormat="1" applyFont="1" applyFill="1" applyBorder="1" applyAlignment="1">
      <alignment wrapText="1"/>
    </xf>
    <xf numFmtId="43" fontId="70" fillId="49" borderId="10" xfId="774" applyFont="1" applyFill="1" applyBorder="1" applyAlignment="1">
      <alignment horizontal="center" vertical="center"/>
    </xf>
    <xf numFmtId="169" fontId="71" fillId="49" borderId="10" xfId="0" applyNumberFormat="1" applyFont="1" applyFill="1" applyBorder="1" applyAlignment="1">
      <alignment vertical="center"/>
    </xf>
    <xf numFmtId="169" fontId="73" fillId="49" borderId="10" xfId="0" applyNumberFormat="1" applyFont="1" applyFill="1" applyBorder="1" applyAlignment="1">
      <alignment vertical="center"/>
    </xf>
    <xf numFmtId="4" fontId="70" fillId="0" borderId="10" xfId="383" applyNumberFormat="1" applyFont="1" applyFill="1" applyBorder="1" applyAlignment="1">
      <alignment horizontal="center" vertical="center"/>
    </xf>
    <xf numFmtId="0" fontId="70" fillId="0" borderId="0" xfId="0" applyNumberFormat="1" applyFont="1" applyFill="1" applyBorder="1" applyAlignment="1">
      <alignment vertical="center" wrapText="1"/>
    </xf>
    <xf numFmtId="0" fontId="74" fillId="0" borderId="31" xfId="778" applyNumberFormat="1" applyFont="1" applyProtection="1">
      <alignment horizontal="left" vertical="top" wrapText="1"/>
    </xf>
    <xf numFmtId="0" fontId="75" fillId="0" borderId="38" xfId="778" applyNumberFormat="1" applyFont="1" applyBorder="1" applyAlignment="1" applyProtection="1">
      <alignment horizontal="left" vertical="top" wrapText="1"/>
    </xf>
    <xf numFmtId="0" fontId="72" fillId="0" borderId="10" xfId="0" applyFont="1" applyFill="1" applyBorder="1" applyAlignment="1">
      <alignment vertical="justify"/>
    </xf>
    <xf numFmtId="49" fontId="71" fillId="0" borderId="10" xfId="0" applyNumberFormat="1" applyFont="1" applyFill="1" applyBorder="1" applyAlignment="1">
      <alignment horizontal="center" vertical="center"/>
    </xf>
    <xf numFmtId="164" fontId="70" fillId="0" borderId="10" xfId="0" applyNumberFormat="1" applyFont="1" applyFill="1" applyBorder="1" applyAlignment="1">
      <alignment vertical="center"/>
    </xf>
    <xf numFmtId="0" fontId="70" fillId="0" borderId="0" xfId="0" applyFont="1" applyFill="1" applyAlignment="1">
      <alignment vertical="center"/>
    </xf>
    <xf numFmtId="164" fontId="70" fillId="0" borderId="10" xfId="0" applyNumberFormat="1" applyFont="1" applyFill="1" applyBorder="1" applyAlignment="1">
      <alignment horizontal="center" vertical="center"/>
    </xf>
    <xf numFmtId="0" fontId="70" fillId="49" borderId="10" xfId="0" applyNumberFormat="1" applyFont="1" applyFill="1" applyBorder="1" applyAlignment="1">
      <alignment horizontal="left" vertical="center" wrapText="1"/>
    </xf>
    <xf numFmtId="0" fontId="70" fillId="49" borderId="10" xfId="0" applyFont="1" applyFill="1" applyBorder="1" applyAlignment="1">
      <alignment horizontal="left" vertical="center" wrapText="1"/>
    </xf>
    <xf numFmtId="0" fontId="70" fillId="33" borderId="10" xfId="0" applyFont="1" applyBorder="1" applyAlignment="1">
      <alignment horizontal="left" vertical="center" wrapText="1"/>
    </xf>
    <xf numFmtId="0" fontId="72" fillId="0" borderId="10" xfId="0" applyNumberFormat="1" applyFont="1" applyFill="1" applyBorder="1" applyAlignment="1">
      <alignment horizontal="left" vertical="center" wrapText="1"/>
    </xf>
    <xf numFmtId="43" fontId="72" fillId="0" borderId="10" xfId="383" applyNumberFormat="1" applyFont="1" applyFill="1" applyBorder="1" applyAlignment="1">
      <alignment horizontal="center" vertical="center"/>
    </xf>
    <xf numFmtId="43" fontId="76" fillId="0" borderId="10" xfId="383" applyNumberFormat="1" applyFont="1" applyFill="1" applyBorder="1" applyAlignment="1">
      <alignment horizontal="center"/>
    </xf>
    <xf numFmtId="4" fontId="74" fillId="49" borderId="10" xfId="0" applyNumberFormat="1" applyFont="1" applyFill="1" applyBorder="1" applyAlignment="1" applyProtection="1">
      <alignment horizontal="center" vertical="center" shrinkToFit="1"/>
    </xf>
    <xf numFmtId="166" fontId="72" fillId="0" borderId="10" xfId="0" applyNumberFormat="1" applyFont="1" applyFill="1" applyBorder="1"/>
    <xf numFmtId="49" fontId="71" fillId="0" borderId="0" xfId="0" applyNumberFormat="1" applyFont="1" applyFill="1" applyAlignment="1">
      <alignment horizontal="left"/>
    </xf>
    <xf numFmtId="49" fontId="71" fillId="0" borderId="0" xfId="0" applyNumberFormat="1" applyFont="1" applyFill="1"/>
    <xf numFmtId="166" fontId="70" fillId="0" borderId="0" xfId="0" applyNumberFormat="1" applyFont="1" applyFill="1"/>
    <xf numFmtId="0" fontId="76" fillId="49" borderId="0" xfId="0" applyFont="1" applyFill="1" applyAlignment="1">
      <alignment horizontal="center" vertical="top"/>
    </xf>
    <xf numFmtId="0" fontId="76" fillId="49" borderId="0" xfId="0" applyFont="1" applyFill="1"/>
    <xf numFmtId="49" fontId="70" fillId="49" borderId="0" xfId="152" applyNumberFormat="1" applyFont="1" applyFill="1" applyAlignment="1">
      <alignment wrapText="1"/>
    </xf>
    <xf numFmtId="0" fontId="70" fillId="49" borderId="0" xfId="0" applyFont="1" applyFill="1" applyAlignment="1">
      <alignment horizontal="left" vertical="top" wrapText="1"/>
    </xf>
    <xf numFmtId="164" fontId="70" fillId="49" borderId="0" xfId="0" applyNumberFormat="1" applyFont="1" applyFill="1" applyAlignment="1">
      <alignment vertical="center"/>
    </xf>
    <xf numFmtId="0" fontId="70" fillId="49" borderId="0" xfId="0" applyFont="1" applyFill="1" applyAlignment="1">
      <alignment horizontal="center" vertical="center"/>
    </xf>
    <xf numFmtId="0" fontId="78" fillId="49" borderId="0" xfId="0" applyFont="1" applyFill="1" applyAlignment="1">
      <alignment horizontal="center"/>
    </xf>
    <xf numFmtId="0" fontId="75" fillId="49" borderId="10" xfId="0" applyFont="1" applyFill="1" applyBorder="1" applyAlignment="1">
      <alignment horizontal="center" vertical="center" wrapText="1"/>
    </xf>
    <xf numFmtId="0" fontId="79" fillId="49" borderId="10" xfId="0" applyFont="1" applyFill="1" applyBorder="1" applyAlignment="1">
      <alignment horizontal="center" vertical="top"/>
    </xf>
    <xf numFmtId="1" fontId="80" fillId="0" borderId="31" xfId="132" applyNumberFormat="1" applyFont="1" applyBorder="1" applyAlignment="1" applyProtection="1">
      <alignment horizontal="center" vertical="top" shrinkToFit="1"/>
    </xf>
    <xf numFmtId="0" fontId="80" fillId="0" borderId="31" xfId="779" applyNumberFormat="1" applyFont="1" applyProtection="1">
      <alignment vertical="top" wrapText="1"/>
    </xf>
    <xf numFmtId="4" fontId="80" fillId="49" borderId="31" xfId="780" applyNumberFormat="1" applyFont="1" applyFill="1" applyProtection="1">
      <alignment horizontal="right" vertical="top" shrinkToFit="1"/>
    </xf>
    <xf numFmtId="168" fontId="80" fillId="49" borderId="38" xfId="577" applyNumberFormat="1" applyFont="1" applyFill="1" applyBorder="1" applyAlignment="1" applyProtection="1">
      <alignment horizontal="center" vertical="top" shrinkToFit="1"/>
    </xf>
    <xf numFmtId="0" fontId="79" fillId="49" borderId="0" xfId="0" applyFont="1" applyFill="1"/>
    <xf numFmtId="0" fontId="76" fillId="49" borderId="10" xfId="0" applyFont="1" applyFill="1" applyBorder="1" applyAlignment="1">
      <alignment horizontal="center" vertical="top"/>
    </xf>
    <xf numFmtId="1" fontId="74" fillId="0" borderId="31" xfId="132" applyNumberFormat="1" applyFont="1" applyBorder="1" applyAlignment="1" applyProtection="1">
      <alignment horizontal="center" vertical="top" shrinkToFit="1"/>
    </xf>
    <xf numFmtId="0" fontId="74" fillId="0" borderId="31" xfId="779" applyNumberFormat="1" applyFont="1" applyProtection="1">
      <alignment vertical="top" wrapText="1"/>
    </xf>
    <xf numFmtId="4" fontId="74" fillId="49" borderId="31" xfId="780" applyNumberFormat="1" applyFont="1" applyFill="1" applyProtection="1">
      <alignment horizontal="right" vertical="top" shrinkToFit="1"/>
    </xf>
    <xf numFmtId="168" fontId="74" fillId="49" borderId="31" xfId="577" applyNumberFormat="1" applyFont="1" applyFill="1" applyAlignment="1" applyProtection="1">
      <alignment horizontal="center" vertical="top" shrinkToFit="1"/>
    </xf>
    <xf numFmtId="168" fontId="80" fillId="49" borderId="31" xfId="577" applyNumberFormat="1" applyFont="1" applyFill="1" applyAlignment="1" applyProtection="1">
      <alignment horizontal="center" vertical="top" shrinkToFit="1"/>
    </xf>
    <xf numFmtId="0" fontId="80" fillId="49" borderId="31" xfId="144" applyFont="1" applyFill="1" applyBorder="1" applyAlignment="1">
      <alignment horizontal="left"/>
    </xf>
    <xf numFmtId="4" fontId="80" fillId="49" borderId="31" xfId="147" applyNumberFormat="1" applyFont="1" applyFill="1" applyBorder="1" applyProtection="1">
      <alignment horizontal="right" vertical="top" shrinkToFit="1"/>
    </xf>
    <xf numFmtId="0" fontId="81" fillId="49" borderId="0" xfId="0" applyFont="1" applyFill="1"/>
    <xf numFmtId="0" fontId="79" fillId="49" borderId="28" xfId="0" applyFont="1" applyFill="1" applyBorder="1" applyAlignment="1">
      <alignment horizontal="center" vertical="top"/>
    </xf>
    <xf numFmtId="1" fontId="74" fillId="0" borderId="41" xfId="132" applyNumberFormat="1" applyFont="1" applyBorder="1" applyAlignment="1" applyProtection="1">
      <alignment horizontal="center" vertical="top" shrinkToFit="1"/>
    </xf>
    <xf numFmtId="1" fontId="74" fillId="0" borderId="42" xfId="132" applyNumberFormat="1" applyFont="1" applyBorder="1" applyAlignment="1" applyProtection="1">
      <alignment horizontal="center" vertical="top" shrinkToFit="1"/>
    </xf>
    <xf numFmtId="1" fontId="74" fillId="0" borderId="43" xfId="132" applyNumberFormat="1" applyFont="1" applyBorder="1" applyAlignment="1" applyProtection="1">
      <alignment horizontal="center" vertical="top" shrinkToFit="1"/>
    </xf>
    <xf numFmtId="0" fontId="74" fillId="0" borderId="43" xfId="779" applyNumberFormat="1" applyFont="1" applyBorder="1" applyProtection="1">
      <alignment vertical="top" wrapText="1"/>
    </xf>
    <xf numFmtId="0" fontId="80" fillId="49" borderId="10" xfId="144" applyFont="1" applyFill="1" applyBorder="1" applyAlignment="1">
      <alignment horizontal="left"/>
    </xf>
    <xf numFmtId="4" fontId="80" fillId="49" borderId="41" xfId="147" applyNumberFormat="1" applyFont="1" applyFill="1" applyBorder="1" applyProtection="1">
      <alignment horizontal="right" vertical="top" shrinkToFit="1"/>
    </xf>
    <xf numFmtId="0" fontId="76" fillId="0" borderId="0" xfId="382" applyFont="1"/>
    <xf numFmtId="0" fontId="76" fillId="33" borderId="0" xfId="0" applyFont="1" applyFill="1"/>
    <xf numFmtId="0" fontId="76" fillId="0" borderId="0" xfId="382" applyFont="1" applyFill="1" applyAlignment="1">
      <alignment wrapText="1"/>
    </xf>
    <xf numFmtId="0" fontId="70" fillId="0" borderId="0" xfId="382" applyFont="1" applyFill="1" applyAlignment="1">
      <alignment horizontal="center"/>
    </xf>
    <xf numFmtId="0" fontId="76" fillId="0" borderId="0" xfId="382" applyFont="1" applyFill="1"/>
    <xf numFmtId="0" fontId="76" fillId="0" borderId="10" xfId="382" applyFont="1" applyFill="1" applyBorder="1" applyAlignment="1">
      <alignment horizontal="center" vertical="center" wrapText="1"/>
    </xf>
    <xf numFmtId="0" fontId="79" fillId="33" borderId="10" xfId="0" applyFont="1" applyFill="1" applyBorder="1" applyAlignment="1">
      <alignment wrapText="1"/>
    </xf>
    <xf numFmtId="0" fontId="79" fillId="33" borderId="10" xfId="0" applyFont="1" applyBorder="1" applyAlignment="1">
      <alignment horizontal="center" wrapText="1"/>
    </xf>
    <xf numFmtId="166" fontId="79" fillId="33" borderId="10" xfId="0" applyNumberFormat="1" applyFont="1" applyFill="1" applyBorder="1" applyAlignment="1">
      <alignment horizontal="right" indent="1"/>
    </xf>
    <xf numFmtId="165" fontId="79" fillId="33" borderId="10" xfId="0" applyNumberFormat="1" applyFont="1" applyFill="1" applyBorder="1"/>
    <xf numFmtId="0" fontId="79" fillId="33" borderId="0" xfId="0" applyFont="1" applyFill="1"/>
    <xf numFmtId="0" fontId="76" fillId="33" borderId="10" xfId="0" applyFont="1" applyBorder="1" applyAlignment="1">
      <alignment horizontal="left" wrapText="1"/>
    </xf>
    <xf numFmtId="0" fontId="76" fillId="33" borderId="10" xfId="0" applyFont="1" applyBorder="1" applyAlignment="1">
      <alignment horizontal="center" wrapText="1"/>
    </xf>
    <xf numFmtId="166" fontId="76" fillId="33" borderId="10" xfId="0" applyNumberFormat="1" applyFont="1" applyFill="1" applyBorder="1" applyAlignment="1">
      <alignment horizontal="right" indent="1"/>
    </xf>
    <xf numFmtId="165" fontId="76" fillId="33" borderId="10" xfId="0" applyNumberFormat="1" applyFont="1" applyFill="1" applyBorder="1"/>
    <xf numFmtId="0" fontId="79" fillId="33" borderId="10" xfId="0" applyFont="1" applyBorder="1" applyAlignment="1">
      <alignment horizontal="left" wrapText="1"/>
    </xf>
    <xf numFmtId="39" fontId="76" fillId="0" borderId="10" xfId="383" applyNumberFormat="1" applyFont="1" applyBorder="1" applyAlignment="1">
      <alignment horizontal="right"/>
    </xf>
    <xf numFmtId="39" fontId="76" fillId="0" borderId="10" xfId="382" applyNumberFormat="1" applyFont="1" applyFill="1" applyBorder="1" applyAlignment="1">
      <alignment horizontal="right"/>
    </xf>
    <xf numFmtId="0" fontId="76" fillId="49" borderId="0" xfId="0" applyFont="1" applyFill="1" applyAlignment="1">
      <alignment vertical="top"/>
    </xf>
    <xf numFmtId="0" fontId="76" fillId="49" borderId="0" xfId="0" applyFont="1" applyFill="1" applyAlignment="1">
      <alignment vertical="top" wrapText="1"/>
    </xf>
    <xf numFmtId="0" fontId="74" fillId="49" borderId="10" xfId="0" applyFont="1" applyFill="1" applyBorder="1" applyAlignment="1">
      <alignment horizontal="center" vertical="center" wrapText="1"/>
    </xf>
    <xf numFmtId="0" fontId="76" fillId="49" borderId="10" xfId="0" applyFont="1" applyFill="1" applyBorder="1" applyAlignment="1">
      <alignment horizontal="center" vertical="center" wrapText="1"/>
    </xf>
    <xf numFmtId="0" fontId="74" fillId="49" borderId="31" xfId="779" applyNumberFormat="1" applyFont="1" applyFill="1" applyProtection="1">
      <alignment vertical="top" wrapText="1"/>
    </xf>
    <xf numFmtId="1" fontId="74" fillId="49" borderId="31" xfId="132" applyNumberFormat="1" applyFont="1" applyFill="1" applyBorder="1" applyAlignment="1" applyProtection="1">
      <alignment horizontal="center" vertical="top" shrinkToFit="1"/>
    </xf>
    <xf numFmtId="167" fontId="74" fillId="49" borderId="31" xfId="578" applyNumberFormat="1" applyFont="1" applyFill="1" applyProtection="1">
      <alignment horizontal="right" vertical="top" shrinkToFit="1"/>
    </xf>
    <xf numFmtId="167" fontId="80" fillId="49" borderId="31" xfId="578" applyNumberFormat="1" applyFont="1" applyFill="1" applyProtection="1">
      <alignment horizontal="right" vertical="top" shrinkToFit="1"/>
    </xf>
    <xf numFmtId="0" fontId="72" fillId="0" borderId="0" xfId="0" applyFont="1" applyFill="1" applyAlignment="1">
      <alignment horizontal="center"/>
    </xf>
    <xf numFmtId="0" fontId="70" fillId="0" borderId="0" xfId="0" applyFont="1" applyFill="1" applyAlignment="1">
      <alignment horizontal="left" vertical="top" wrapText="1"/>
    </xf>
    <xf numFmtId="164" fontId="71" fillId="0" borderId="26" xfId="0" applyNumberFormat="1" applyFont="1" applyFill="1" applyBorder="1" applyAlignment="1">
      <alignment horizontal="center" vertical="center" wrapText="1"/>
    </xf>
    <xf numFmtId="164" fontId="71" fillId="0" borderId="27" xfId="0" applyNumberFormat="1" applyFont="1" applyFill="1" applyBorder="1" applyAlignment="1">
      <alignment horizontal="center" vertical="center" wrapText="1"/>
    </xf>
    <xf numFmtId="164" fontId="71" fillId="0" borderId="29" xfId="0" applyNumberFormat="1" applyFont="1" applyFill="1" applyBorder="1" applyAlignment="1">
      <alignment horizontal="center" vertical="center" wrapText="1"/>
    </xf>
    <xf numFmtId="164" fontId="71" fillId="0" borderId="30"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0" xfId="0" applyFont="1" applyFill="1" applyBorder="1" applyAlignment="1">
      <alignment horizontal="center" vertical="center"/>
    </xf>
    <xf numFmtId="0" fontId="70" fillId="0" borderId="37" xfId="0" applyFont="1" applyFill="1" applyBorder="1"/>
    <xf numFmtId="0" fontId="70" fillId="0" borderId="39" xfId="0" applyFont="1" applyFill="1" applyBorder="1"/>
    <xf numFmtId="0" fontId="70" fillId="0" borderId="36" xfId="0" applyFont="1" applyFill="1" applyBorder="1"/>
    <xf numFmtId="0" fontId="80" fillId="49" borderId="40" xfId="144" applyFont="1" applyFill="1" applyBorder="1" applyAlignment="1">
      <alignment horizontal="center"/>
    </xf>
    <xf numFmtId="0" fontId="80" fillId="49" borderId="33" xfId="144" applyFont="1" applyFill="1" applyBorder="1" applyAlignment="1">
      <alignment horizontal="center"/>
    </xf>
    <xf numFmtId="0" fontId="80" fillId="49" borderId="41" xfId="144" applyFont="1" applyFill="1" applyBorder="1" applyAlignment="1">
      <alignment horizontal="center"/>
    </xf>
    <xf numFmtId="0" fontId="77" fillId="49" borderId="0" xfId="0" applyNumberFormat="1" applyFont="1" applyFill="1" applyAlignment="1">
      <alignment horizontal="center" wrapText="1"/>
    </xf>
    <xf numFmtId="0" fontId="70" fillId="49" borderId="0" xfId="0" applyFont="1" applyFill="1" applyAlignment="1">
      <alignment horizontal="left" vertical="top" wrapText="1"/>
    </xf>
    <xf numFmtId="0" fontId="75" fillId="49" borderId="10" xfId="0" applyFont="1" applyFill="1" applyBorder="1" applyAlignment="1">
      <alignment horizontal="center" vertical="center" wrapText="1"/>
    </xf>
    <xf numFmtId="0" fontId="70" fillId="49" borderId="25" xfId="151" applyFont="1" applyFill="1" applyBorder="1" applyAlignment="1">
      <alignment horizontal="center" vertical="top" wrapText="1"/>
    </xf>
    <xf numFmtId="0" fontId="70" fillId="49" borderId="28" xfId="151" applyFont="1" applyFill="1" applyBorder="1" applyAlignment="1">
      <alignment horizontal="center" vertical="top" wrapText="1"/>
    </xf>
    <xf numFmtId="0" fontId="75" fillId="49" borderId="26" xfId="0" applyFont="1" applyFill="1" applyBorder="1" applyAlignment="1">
      <alignment horizontal="center" vertical="center" wrapText="1"/>
    </xf>
    <xf numFmtId="0" fontId="75" fillId="49" borderId="35" xfId="0" applyFont="1" applyFill="1" applyBorder="1" applyAlignment="1">
      <alignment horizontal="center" vertical="center" wrapText="1"/>
    </xf>
    <xf numFmtId="0" fontId="70" fillId="49" borderId="26" xfId="151" applyFont="1" applyFill="1" applyBorder="1" applyAlignment="1" applyProtection="1">
      <alignment horizontal="center" vertical="center" wrapText="1"/>
      <protection locked="0"/>
    </xf>
    <xf numFmtId="0" fontId="70" fillId="49" borderId="35" xfId="151" applyFont="1" applyFill="1" applyBorder="1" applyAlignment="1" applyProtection="1">
      <alignment horizontal="center" vertical="center" wrapText="1"/>
      <protection locked="0"/>
    </xf>
    <xf numFmtId="0" fontId="80" fillId="49" borderId="37" xfId="144" applyFont="1" applyFill="1" applyBorder="1" applyAlignment="1">
      <alignment horizontal="center"/>
    </xf>
    <xf numFmtId="0" fontId="80" fillId="49" borderId="39" xfId="144" applyFont="1" applyFill="1" applyBorder="1" applyAlignment="1">
      <alignment horizontal="center"/>
    </xf>
    <xf numFmtId="0" fontId="80" fillId="49" borderId="36" xfId="144" applyFont="1" applyFill="1" applyBorder="1" applyAlignment="1">
      <alignment horizontal="center"/>
    </xf>
    <xf numFmtId="0" fontId="70" fillId="49" borderId="10" xfId="151" applyFont="1" applyFill="1" applyBorder="1" applyAlignment="1" applyProtection="1">
      <alignment horizontal="center" vertical="center" wrapText="1"/>
      <protection locked="0"/>
    </xf>
    <xf numFmtId="0" fontId="74" fillId="49" borderId="11" xfId="0" applyFont="1" applyFill="1" applyBorder="1" applyAlignment="1">
      <alignment horizontal="right"/>
    </xf>
    <xf numFmtId="49" fontId="77" fillId="49" borderId="0" xfId="368" applyNumberFormat="1" applyFont="1" applyFill="1" applyBorder="1" applyAlignment="1">
      <alignment horizontal="center" vertical="center" wrapText="1"/>
    </xf>
    <xf numFmtId="0" fontId="70" fillId="49" borderId="10" xfId="151" applyFont="1" applyFill="1" applyBorder="1" applyAlignment="1">
      <alignment horizontal="center" vertical="top" wrapText="1"/>
    </xf>
    <xf numFmtId="49" fontId="70" fillId="49" borderId="10" xfId="151" applyNumberFormat="1" applyFont="1" applyFill="1" applyBorder="1" applyAlignment="1" applyProtection="1">
      <alignment horizontal="center" vertical="center" wrapText="1"/>
      <protection locked="0"/>
    </xf>
    <xf numFmtId="0" fontId="76" fillId="0" borderId="25" xfId="382" applyFont="1" applyFill="1" applyBorder="1" applyAlignment="1">
      <alignment horizontal="center" vertical="center" wrapText="1"/>
    </xf>
    <xf numFmtId="0" fontId="76" fillId="0" borderId="28" xfId="382" applyFont="1" applyFill="1" applyBorder="1" applyAlignment="1">
      <alignment horizontal="center" vertical="center" wrapText="1"/>
    </xf>
    <xf numFmtId="0" fontId="77" fillId="0" borderId="0" xfId="382" applyFont="1" applyFill="1" applyAlignment="1">
      <alignment horizontal="center" wrapText="1"/>
    </xf>
    <xf numFmtId="0" fontId="76" fillId="0" borderId="37" xfId="382" applyFont="1" applyFill="1" applyBorder="1" applyAlignment="1">
      <alignment horizontal="center" vertical="center" wrapText="1"/>
    </xf>
    <xf numFmtId="0" fontId="76" fillId="0" borderId="36" xfId="382" applyFont="1" applyFill="1" applyBorder="1" applyAlignment="1">
      <alignment horizontal="center" vertical="center" wrapText="1"/>
    </xf>
    <xf numFmtId="0" fontId="80" fillId="49" borderId="31" xfId="144" applyNumberFormat="1" applyFont="1" applyFill="1" applyBorder="1" applyAlignment="1" applyProtection="1">
      <alignment horizontal="left"/>
    </xf>
    <xf numFmtId="0" fontId="80" fillId="49" borderId="31" xfId="144" applyFont="1" applyFill="1" applyBorder="1" applyAlignment="1">
      <alignment horizontal="left"/>
    </xf>
    <xf numFmtId="0" fontId="82" fillId="49" borderId="0" xfId="80" applyFont="1" applyFill="1" applyAlignment="1">
      <alignment horizontal="center" vertical="top" wrapText="1"/>
    </xf>
    <xf numFmtId="0" fontId="74" fillId="49" borderId="11" xfId="0" applyFont="1" applyFill="1" applyBorder="1" applyAlignment="1">
      <alignment horizontal="right" vertical="top"/>
    </xf>
    <xf numFmtId="0" fontId="74" fillId="49" borderId="37" xfId="0" applyFont="1" applyFill="1" applyBorder="1" applyAlignment="1">
      <alignment horizontal="center" vertical="center" wrapText="1"/>
    </xf>
    <xf numFmtId="0" fontId="74" fillId="49" borderId="36" xfId="0" applyFont="1" applyFill="1" applyBorder="1" applyAlignment="1">
      <alignment horizontal="center" vertical="center" wrapText="1"/>
    </xf>
    <xf numFmtId="0" fontId="74" fillId="49" borderId="10" xfId="0" applyFont="1" applyFill="1" applyBorder="1" applyAlignment="1">
      <alignment horizontal="center" vertical="center" wrapText="1"/>
    </xf>
  </cellXfs>
  <cellStyles count="781">
    <cellStyle name="20% - Accent1" xfId="81"/>
    <cellStyle name="20% - Accent1 2" xfId="166"/>
    <cellStyle name="20% - Accent1 3" xfId="246"/>
    <cellStyle name="20% - Accent1 4" xfId="293"/>
    <cellStyle name="20% - Accent1 5" xfId="372"/>
    <cellStyle name="20% - Accent2" xfId="82"/>
    <cellStyle name="20% - Accent2 2" xfId="164"/>
    <cellStyle name="20% - Accent2 3" xfId="245"/>
    <cellStyle name="20% - Accent2 4" xfId="294"/>
    <cellStyle name="20% - Accent2 5" xfId="371"/>
    <cellStyle name="20% - Accent3" xfId="83"/>
    <cellStyle name="20% - Accent3 2" xfId="168"/>
    <cellStyle name="20% - Accent3 3" xfId="244"/>
    <cellStyle name="20% - Accent3 4" xfId="295"/>
    <cellStyle name="20% - Accent3 5" xfId="370"/>
    <cellStyle name="20% - Accent4" xfId="84"/>
    <cellStyle name="20% - Accent4 2" xfId="159"/>
    <cellStyle name="20% - Accent4 3" xfId="243"/>
    <cellStyle name="20% - Accent4 4" xfId="296"/>
    <cellStyle name="20% - Accent4 5" xfId="369"/>
    <cellStyle name="20% - Accent5" xfId="85"/>
    <cellStyle name="20% - Accent5 2" xfId="153"/>
    <cellStyle name="20% - Accent5 3" xfId="242"/>
    <cellStyle name="20% - Accent5 4" xfId="297"/>
    <cellStyle name="20% - Accent5 5" xfId="367"/>
    <cellStyle name="20% - Accent6" xfId="86"/>
    <cellStyle name="20% - Accent6 2" xfId="160"/>
    <cellStyle name="20% - Accent6 3" xfId="241"/>
    <cellStyle name="20% - Accent6 4" xfId="298"/>
    <cellStyle name="20% - Accent6 5" xfId="366"/>
    <cellStyle name="20% - Акцент1" xfId="19" builtinId="30" customBuiltin="1"/>
    <cellStyle name="20% - Акцент1 10" xfId="481"/>
    <cellStyle name="20% - Акцент1 11" xfId="492"/>
    <cellStyle name="20% - Акцент1 12" xfId="502"/>
    <cellStyle name="20% - Акцент1 13" xfId="520"/>
    <cellStyle name="20% - Акцент1 14" xfId="531"/>
    <cellStyle name="20% - Акцент1 15" xfId="541"/>
    <cellStyle name="20% - Акцент1 16" xfId="557"/>
    <cellStyle name="20% - Акцент1 2" xfId="171"/>
    <cellStyle name="20% - Акцент1 3" xfId="389"/>
    <cellStyle name="20% - Акцент1 4" xfId="398"/>
    <cellStyle name="20% - Акцент1 5" xfId="415"/>
    <cellStyle name="20% - Акцент1 6" xfId="417"/>
    <cellStyle name="20% - Акцент1 7" xfId="440"/>
    <cellStyle name="20% - Акцент1 8" xfId="454"/>
    <cellStyle name="20% - Акцент1 9" xfId="460"/>
    <cellStyle name="20% - Акцент2" xfId="23" builtinId="34" customBuiltin="1"/>
    <cellStyle name="20% - Акцент2 10" xfId="485"/>
    <cellStyle name="20% - Акцент2 11" xfId="501"/>
    <cellStyle name="20% - Акцент2 12" xfId="512"/>
    <cellStyle name="20% - Акцент2 13" xfId="524"/>
    <cellStyle name="20% - Акцент2 14" xfId="540"/>
    <cellStyle name="20% - Акцент2 15" xfId="549"/>
    <cellStyle name="20% - Акцент2 16" xfId="559"/>
    <cellStyle name="20% - Акцент2 2" xfId="175"/>
    <cellStyle name="20% - Акцент2 3" xfId="392"/>
    <cellStyle name="20% - Акцент2 4" xfId="406"/>
    <cellStyle name="20% - Акцент2 5" xfId="418"/>
    <cellStyle name="20% - Акцент2 6" xfId="425"/>
    <cellStyle name="20% - Акцент2 7" xfId="442"/>
    <cellStyle name="20% - Акцент2 8" xfId="458"/>
    <cellStyle name="20% - Акцент2 9" xfId="468"/>
    <cellStyle name="20% - Акцент3" xfId="27" builtinId="38" customBuiltin="1"/>
    <cellStyle name="20% - Акцент3 10" xfId="489"/>
    <cellStyle name="20% - Акцент3 11" xfId="487"/>
    <cellStyle name="20% - Акцент3 12" xfId="495"/>
    <cellStyle name="20% - Акцент3 13" xfId="528"/>
    <cellStyle name="20% - Акцент3 14" xfId="526"/>
    <cellStyle name="20% - Акцент3 15" xfId="534"/>
    <cellStyle name="20% - Акцент3 16" xfId="561"/>
    <cellStyle name="20% - Акцент3 2" xfId="179"/>
    <cellStyle name="20% - Акцент3 3" xfId="396"/>
    <cellStyle name="20% - Акцент3 4" xfId="394"/>
    <cellStyle name="20% - Акцент3 5" xfId="420"/>
    <cellStyle name="20% - Акцент3 6" xfId="431"/>
    <cellStyle name="20% - Акцент3 7" xfId="444"/>
    <cellStyle name="20% - Акцент3 8" xfId="461"/>
    <cellStyle name="20% - Акцент3 9" xfId="456"/>
    <cellStyle name="20% - Акцент4" xfId="31" builtinId="42" customBuiltin="1"/>
    <cellStyle name="20% - Акцент4 10" xfId="493"/>
    <cellStyle name="20% - Акцент4 11" xfId="503"/>
    <cellStyle name="20% - Акцент4 12" xfId="513"/>
    <cellStyle name="20% - Акцент4 13" xfId="532"/>
    <cellStyle name="20% - Акцент4 14" xfId="542"/>
    <cellStyle name="20% - Акцент4 15" xfId="550"/>
    <cellStyle name="20% - Акцент4 16" xfId="563"/>
    <cellStyle name="20% - Акцент4 2" xfId="183"/>
    <cellStyle name="20% - Акцент4 3" xfId="399"/>
    <cellStyle name="20% - Акцент4 4" xfId="407"/>
    <cellStyle name="20% - Акцент4 5" xfId="423"/>
    <cellStyle name="20% - Акцент4 6" xfId="433"/>
    <cellStyle name="20% - Акцент4 7" xfId="446"/>
    <cellStyle name="20% - Акцент4 8" xfId="463"/>
    <cellStyle name="20% - Акцент4 9" xfId="472"/>
    <cellStyle name="20% - Акцент5" xfId="35" builtinId="46" customBuiltin="1"/>
    <cellStyle name="20% - Акцент5 10" xfId="496"/>
    <cellStyle name="20% - Акцент5 11" xfId="507"/>
    <cellStyle name="20% - Акцент5 12" xfId="515"/>
    <cellStyle name="20% - Акцент5 13" xfId="535"/>
    <cellStyle name="20% - Акцент5 14" xfId="544"/>
    <cellStyle name="20% - Акцент5 15" xfId="553"/>
    <cellStyle name="20% - Акцент5 16" xfId="565"/>
    <cellStyle name="20% - Акцент5 2" xfId="187"/>
    <cellStyle name="20% - Акцент5 3" xfId="401"/>
    <cellStyle name="20% - Акцент5 4" xfId="409"/>
    <cellStyle name="20% - Акцент5 5" xfId="426"/>
    <cellStyle name="20% - Акцент5 6" xfId="435"/>
    <cellStyle name="20% - Акцент5 7" xfId="448"/>
    <cellStyle name="20% - Акцент5 8" xfId="466"/>
    <cellStyle name="20% - Акцент5 9" xfId="474"/>
    <cellStyle name="20% - Акцент6" xfId="39" builtinId="50" customBuiltin="1"/>
    <cellStyle name="20% - Акцент6 10" xfId="499"/>
    <cellStyle name="20% - Акцент6 11" xfId="510"/>
    <cellStyle name="20% - Акцент6 12" xfId="517"/>
    <cellStyle name="20% - Акцент6 13" xfId="538"/>
    <cellStyle name="20% - Акцент6 14" xfId="547"/>
    <cellStyle name="20% - Акцент6 15" xfId="555"/>
    <cellStyle name="20% - Акцент6 16" xfId="567"/>
    <cellStyle name="20% - Акцент6 2" xfId="191"/>
    <cellStyle name="20% - Акцент6 3" xfId="404"/>
    <cellStyle name="20% - Акцент6 4" xfId="411"/>
    <cellStyle name="20% - Акцент6 5" xfId="429"/>
    <cellStyle name="20% - Акцент6 6" xfId="437"/>
    <cellStyle name="20% - Акцент6 7" xfId="450"/>
    <cellStyle name="20% - Акцент6 8" xfId="469"/>
    <cellStyle name="20% - Акцент6 9" xfId="476"/>
    <cellStyle name="40% - Accent1" xfId="87"/>
    <cellStyle name="40% - Accent1 2" xfId="154"/>
    <cellStyle name="40% - Accent1 3" xfId="240"/>
    <cellStyle name="40% - Accent1 4" xfId="299"/>
    <cellStyle name="40% - Accent1 5" xfId="365"/>
    <cellStyle name="40% - Accent2" xfId="88"/>
    <cellStyle name="40% - Accent2 2" xfId="165"/>
    <cellStyle name="40% - Accent2 3" xfId="239"/>
    <cellStyle name="40% - Accent2 4" xfId="300"/>
    <cellStyle name="40% - Accent2 5" xfId="364"/>
    <cellStyle name="40% - Accent3" xfId="89"/>
    <cellStyle name="40% - Accent3 2" xfId="169"/>
    <cellStyle name="40% - Accent3 3" xfId="238"/>
    <cellStyle name="40% - Accent3 4" xfId="301"/>
    <cellStyle name="40% - Accent3 5" xfId="363"/>
    <cellStyle name="40% - Accent4" xfId="90"/>
    <cellStyle name="40% - Accent4 2" xfId="158"/>
    <cellStyle name="40% - Accent4 3" xfId="237"/>
    <cellStyle name="40% - Accent4 4" xfId="302"/>
    <cellStyle name="40% - Accent4 5" xfId="362"/>
    <cellStyle name="40% - Accent5" xfId="91"/>
    <cellStyle name="40% - Accent5 2" xfId="157"/>
    <cellStyle name="40% - Accent5 3" xfId="236"/>
    <cellStyle name="40% - Accent5 4" xfId="303"/>
    <cellStyle name="40% - Accent5 5" xfId="361"/>
    <cellStyle name="40% - Accent6" xfId="92"/>
    <cellStyle name="40% - Accent6 2" xfId="156"/>
    <cellStyle name="40% - Accent6 3" xfId="235"/>
    <cellStyle name="40% - Accent6 4" xfId="304"/>
    <cellStyle name="40% - Accent6 5" xfId="360"/>
    <cellStyle name="40% - Акцент1" xfId="20" builtinId="31" customBuiltin="1"/>
    <cellStyle name="40% - Акцент1 10" xfId="482"/>
    <cellStyle name="40% - Акцент1 11" xfId="488"/>
    <cellStyle name="40% - Акцент1 12" xfId="491"/>
    <cellStyle name="40% - Акцент1 13" xfId="521"/>
    <cellStyle name="40% - Акцент1 14" xfId="527"/>
    <cellStyle name="40% - Акцент1 15" xfId="530"/>
    <cellStyle name="40% - Акцент1 16" xfId="558"/>
    <cellStyle name="40% - Акцент1 2" xfId="172"/>
    <cellStyle name="40% - Акцент1 3" xfId="390"/>
    <cellStyle name="40% - Акцент1 4" xfId="395"/>
    <cellStyle name="40% - Акцент1 5" xfId="416"/>
    <cellStyle name="40% - Акцент1 6" xfId="414"/>
    <cellStyle name="40% - Акцент1 7" xfId="441"/>
    <cellStyle name="40% - Акцент1 8" xfId="455"/>
    <cellStyle name="40% - Акцент1 9" xfId="457"/>
    <cellStyle name="40% - Акцент2" xfId="24" builtinId="35" customBuiltin="1"/>
    <cellStyle name="40% - Акцент2 10" xfId="486"/>
    <cellStyle name="40% - Акцент2 11" xfId="498"/>
    <cellStyle name="40% - Акцент2 12" xfId="509"/>
    <cellStyle name="40% - Акцент2 13" xfId="525"/>
    <cellStyle name="40% - Акцент2 14" xfId="537"/>
    <cellStyle name="40% - Акцент2 15" xfId="546"/>
    <cellStyle name="40% - Акцент2 16" xfId="560"/>
    <cellStyle name="40% - Акцент2 2" xfId="176"/>
    <cellStyle name="40% - Акцент2 3" xfId="393"/>
    <cellStyle name="40% - Акцент2 4" xfId="403"/>
    <cellStyle name="40% - Акцент2 5" xfId="419"/>
    <cellStyle name="40% - Акцент2 6" xfId="422"/>
    <cellStyle name="40% - Акцент2 7" xfId="443"/>
    <cellStyle name="40% - Акцент2 8" xfId="459"/>
    <cellStyle name="40% - Акцент2 9" xfId="465"/>
    <cellStyle name="40% - Акцент3" xfId="28" builtinId="39" customBuiltin="1"/>
    <cellStyle name="40% - Акцент3 10" xfId="490"/>
    <cellStyle name="40% - Акцент3 11" xfId="483"/>
    <cellStyle name="40% - Акцент3 12" xfId="484"/>
    <cellStyle name="40% - Акцент3 13" xfId="529"/>
    <cellStyle name="40% - Акцент3 14" xfId="522"/>
    <cellStyle name="40% - Акцент3 15" xfId="523"/>
    <cellStyle name="40% - Акцент3 16" xfId="562"/>
    <cellStyle name="40% - Акцент3 2" xfId="180"/>
    <cellStyle name="40% - Акцент3 3" xfId="397"/>
    <cellStyle name="40% - Акцент3 4" xfId="391"/>
    <cellStyle name="40% - Акцент3 5" xfId="421"/>
    <cellStyle name="40% - Акцент3 6" xfId="432"/>
    <cellStyle name="40% - Акцент3 7" xfId="445"/>
    <cellStyle name="40% - Акцент3 8" xfId="462"/>
    <cellStyle name="40% - Акцент3 9" xfId="471"/>
    <cellStyle name="40% - Акцент4" xfId="32" builtinId="43" customBuiltin="1"/>
    <cellStyle name="40% - Акцент4 10" xfId="494"/>
    <cellStyle name="40% - Акцент4 11" xfId="504"/>
    <cellStyle name="40% - Акцент4 12" xfId="514"/>
    <cellStyle name="40% - Акцент4 13" xfId="533"/>
    <cellStyle name="40% - Акцент4 14" xfId="543"/>
    <cellStyle name="40% - Акцент4 15" xfId="551"/>
    <cellStyle name="40% - Акцент4 16" xfId="564"/>
    <cellStyle name="40% - Акцент4 2" xfId="184"/>
    <cellStyle name="40% - Акцент4 3" xfId="400"/>
    <cellStyle name="40% - Акцент4 4" xfId="408"/>
    <cellStyle name="40% - Акцент4 5" xfId="424"/>
    <cellStyle name="40% - Акцент4 6" xfId="434"/>
    <cellStyle name="40% - Акцент4 7" xfId="447"/>
    <cellStyle name="40% - Акцент4 8" xfId="464"/>
    <cellStyle name="40% - Акцент4 9" xfId="473"/>
    <cellStyle name="40% - Акцент5" xfId="36" builtinId="47" customBuiltin="1"/>
    <cellStyle name="40% - Акцент5 10" xfId="497"/>
    <cellStyle name="40% - Акцент5 11" xfId="508"/>
    <cellStyle name="40% - Акцент5 12" xfId="516"/>
    <cellStyle name="40% - Акцент5 13" xfId="536"/>
    <cellStyle name="40% - Акцент5 14" xfId="545"/>
    <cellStyle name="40% - Акцент5 15" xfId="554"/>
    <cellStyle name="40% - Акцент5 16" xfId="566"/>
    <cellStyle name="40% - Акцент5 2" xfId="188"/>
    <cellStyle name="40% - Акцент5 3" xfId="402"/>
    <cellStyle name="40% - Акцент5 4" xfId="410"/>
    <cellStyle name="40% - Акцент5 5" xfId="427"/>
    <cellStyle name="40% - Акцент5 6" xfId="436"/>
    <cellStyle name="40% - Акцент5 7" xfId="449"/>
    <cellStyle name="40% - Акцент5 8" xfId="467"/>
    <cellStyle name="40% - Акцент5 9" xfId="475"/>
    <cellStyle name="40% - Акцент6" xfId="40" builtinId="51" customBuiltin="1"/>
    <cellStyle name="40% - Акцент6 10" xfId="500"/>
    <cellStyle name="40% - Акцент6 11" xfId="511"/>
    <cellStyle name="40% - Акцент6 12" xfId="518"/>
    <cellStyle name="40% - Акцент6 13" xfId="539"/>
    <cellStyle name="40% - Акцент6 14" xfId="548"/>
    <cellStyle name="40% - Акцент6 15" xfId="556"/>
    <cellStyle name="40% - Акцент6 16" xfId="568"/>
    <cellStyle name="40% - Акцент6 2" xfId="192"/>
    <cellStyle name="40% - Акцент6 3" xfId="405"/>
    <cellStyle name="40% - Акцент6 4" xfId="412"/>
    <cellStyle name="40% - Акцент6 5" xfId="430"/>
    <cellStyle name="40% - Акцент6 6" xfId="438"/>
    <cellStyle name="40% - Акцент6 7" xfId="451"/>
    <cellStyle name="40% - Акцент6 8" xfId="470"/>
    <cellStyle name="40% - Акцент6 9" xfId="477"/>
    <cellStyle name="60% - Accent1" xfId="93"/>
    <cellStyle name="60% - Accent1 2" xfId="155"/>
    <cellStyle name="60% - Accent1 3" xfId="234"/>
    <cellStyle name="60% - Accent1 4" xfId="305"/>
    <cellStyle name="60% - Accent1 5" xfId="359"/>
    <cellStyle name="60% - Accent2" xfId="94"/>
    <cellStyle name="60% - Accent2 2" xfId="163"/>
    <cellStyle name="60% - Accent2 3" xfId="233"/>
    <cellStyle name="60% - Accent2 4" xfId="306"/>
    <cellStyle name="60% - Accent2 5" xfId="358"/>
    <cellStyle name="60% - Accent3" xfId="95"/>
    <cellStyle name="60% - Accent3 2" xfId="162"/>
    <cellStyle name="60% - Accent3 3" xfId="232"/>
    <cellStyle name="60% - Accent3 4" xfId="307"/>
    <cellStyle name="60% - Accent3 5" xfId="357"/>
    <cellStyle name="60% - Accent4" xfId="96"/>
    <cellStyle name="60% - Accent4 2" xfId="161"/>
    <cellStyle name="60% - Accent4 3" xfId="231"/>
    <cellStyle name="60% - Accent4 4" xfId="308"/>
    <cellStyle name="60% - Accent4 5" xfId="356"/>
    <cellStyle name="60% - Accent5" xfId="97"/>
    <cellStyle name="60% - Accent5 2" xfId="190"/>
    <cellStyle name="60% - Accent5 3" xfId="230"/>
    <cellStyle name="60% - Accent5 4" xfId="309"/>
    <cellStyle name="60% - Accent5 5" xfId="355"/>
    <cellStyle name="60% - Accent6" xfId="98"/>
    <cellStyle name="60% - Accent6 2" xfId="186"/>
    <cellStyle name="60% - Accent6 3" xfId="229"/>
    <cellStyle name="60% - Accent6 4" xfId="310"/>
    <cellStyle name="60% - Accent6 5" xfId="354"/>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2"/>
    <cellStyle name="Accent1 3" xfId="228"/>
    <cellStyle name="Accent1 4" xfId="311"/>
    <cellStyle name="Accent1 5" xfId="353"/>
    <cellStyle name="Accent2" xfId="100"/>
    <cellStyle name="Accent2 2" xfId="178"/>
    <cellStyle name="Accent2 3" xfId="227"/>
    <cellStyle name="Accent2 4" xfId="312"/>
    <cellStyle name="Accent2 5" xfId="352"/>
    <cellStyle name="Accent3" xfId="101"/>
    <cellStyle name="Accent3 2" xfId="174"/>
    <cellStyle name="Accent3 3" xfId="226"/>
    <cellStyle name="Accent3 4" xfId="313"/>
    <cellStyle name="Accent3 5" xfId="351"/>
    <cellStyle name="Accent4" xfId="102"/>
    <cellStyle name="Accent4 2" xfId="170"/>
    <cellStyle name="Accent4 3" xfId="225"/>
    <cellStyle name="Accent4 4" xfId="314"/>
    <cellStyle name="Accent4 5" xfId="350"/>
    <cellStyle name="Accent5" xfId="103"/>
    <cellStyle name="Accent5 2" xfId="193"/>
    <cellStyle name="Accent5 3" xfId="224"/>
    <cellStyle name="Accent5 4" xfId="315"/>
    <cellStyle name="Accent5 5" xfId="349"/>
    <cellStyle name="Accent6" xfId="104"/>
    <cellStyle name="Accent6 2" xfId="189"/>
    <cellStyle name="Accent6 3" xfId="223"/>
    <cellStyle name="Accent6 4" xfId="316"/>
    <cellStyle name="Accent6 5" xfId="348"/>
    <cellStyle name="Bad" xfId="105"/>
    <cellStyle name="Bad 2" xfId="185"/>
    <cellStyle name="Bad 3" xfId="222"/>
    <cellStyle name="Bad 4" xfId="317"/>
    <cellStyle name="Bad 5" xfId="347"/>
    <cellStyle name="br" xfId="106"/>
    <cellStyle name="br 10" xfId="703"/>
    <cellStyle name="br 11" xfId="732"/>
    <cellStyle name="br 12" xfId="761"/>
    <cellStyle name="br 2" xfId="181"/>
    <cellStyle name="br 3" xfId="221"/>
    <cellStyle name="br 4" xfId="318"/>
    <cellStyle name="br 5" xfId="346"/>
    <cellStyle name="br 6" xfId="585"/>
    <cellStyle name="br 7" xfId="616"/>
    <cellStyle name="br 8" xfId="645"/>
    <cellStyle name="br 9" xfId="674"/>
    <cellStyle name="Calculation" xfId="107"/>
    <cellStyle name="Calculation 2" xfId="177"/>
    <cellStyle name="Calculation 3" xfId="220"/>
    <cellStyle name="Calculation 4" xfId="319"/>
    <cellStyle name="Calculation 5" xfId="345"/>
    <cellStyle name="Check Cell" xfId="108"/>
    <cellStyle name="Check Cell 2" xfId="173"/>
    <cellStyle name="Check Cell 3" xfId="219"/>
    <cellStyle name="Check Cell 4" xfId="320"/>
    <cellStyle name="Check Cell 5" xfId="344"/>
    <cellStyle name="col" xfId="109"/>
    <cellStyle name="col 10" xfId="702"/>
    <cellStyle name="col 11" xfId="731"/>
    <cellStyle name="col 12" xfId="760"/>
    <cellStyle name="col 2" xfId="194"/>
    <cellStyle name="col 3" xfId="218"/>
    <cellStyle name="col 4" xfId="321"/>
    <cellStyle name="col 5" xfId="343"/>
    <cellStyle name="col 6" xfId="584"/>
    <cellStyle name="col 7" xfId="615"/>
    <cellStyle name="col 8" xfId="644"/>
    <cellStyle name="col 9" xfId="673"/>
    <cellStyle name="Explanatory Text" xfId="110"/>
    <cellStyle name="Explanatory Text 2" xfId="195"/>
    <cellStyle name="Explanatory Text 3" xfId="217"/>
    <cellStyle name="Explanatory Text 4" xfId="322"/>
    <cellStyle name="Explanatory Text 5" xfId="342"/>
    <cellStyle name="Good" xfId="111"/>
    <cellStyle name="Good 2" xfId="196"/>
    <cellStyle name="Good 3" xfId="216"/>
    <cellStyle name="Good 4" xfId="323"/>
    <cellStyle name="Good 5" xfId="341"/>
    <cellStyle name="Heading 1" xfId="112"/>
    <cellStyle name="Heading 1 2" xfId="197"/>
    <cellStyle name="Heading 1 3" xfId="215"/>
    <cellStyle name="Heading 1 4" xfId="324"/>
    <cellStyle name="Heading 1 5" xfId="340"/>
    <cellStyle name="Heading 2" xfId="113"/>
    <cellStyle name="Heading 2 2" xfId="198"/>
    <cellStyle name="Heading 2 3" xfId="214"/>
    <cellStyle name="Heading 2 4" xfId="325"/>
    <cellStyle name="Heading 2 5" xfId="339"/>
    <cellStyle name="Heading 3" xfId="114"/>
    <cellStyle name="Heading 3 2" xfId="199"/>
    <cellStyle name="Heading 3 3" xfId="213"/>
    <cellStyle name="Heading 3 4" xfId="326"/>
    <cellStyle name="Heading 3 5" xfId="334"/>
    <cellStyle name="Heading 4" xfId="115"/>
    <cellStyle name="Heading 4 2" xfId="200"/>
    <cellStyle name="Heading 4 3" xfId="212"/>
    <cellStyle name="Heading 4 4" xfId="327"/>
    <cellStyle name="Heading 4 5" xfId="333"/>
    <cellStyle name="Input" xfId="116"/>
    <cellStyle name="Input 2" xfId="201"/>
    <cellStyle name="Input 3" xfId="207"/>
    <cellStyle name="Input 4" xfId="328"/>
    <cellStyle name="Input 5" xfId="373"/>
    <cellStyle name="Linked Cell" xfId="117"/>
    <cellStyle name="Linked Cell 2" xfId="202"/>
    <cellStyle name="Linked Cell 3" xfId="206"/>
    <cellStyle name="Linked Cell 4" xfId="329"/>
    <cellStyle name="Linked Cell 5" xfId="374"/>
    <cellStyle name="Neutral" xfId="118"/>
    <cellStyle name="Neutral 2" xfId="203"/>
    <cellStyle name="Neutral 3" xfId="248"/>
    <cellStyle name="Neutral 4" xfId="330"/>
    <cellStyle name="Neutral 5" xfId="375"/>
    <cellStyle name="Note" xfId="119"/>
    <cellStyle name="Note 2" xfId="204"/>
    <cellStyle name="Note 3" xfId="249"/>
    <cellStyle name="Note 4" xfId="331"/>
    <cellStyle name="Note 5" xfId="376"/>
    <cellStyle name="Output" xfId="120"/>
    <cellStyle name="Output 2" xfId="205"/>
    <cellStyle name="Output 3" xfId="250"/>
    <cellStyle name="Output 4" xfId="332"/>
    <cellStyle name="Output 5" xfId="377"/>
    <cellStyle name="style0" xfId="121"/>
    <cellStyle name="style0 2" xfId="586"/>
    <cellStyle name="style0 3" xfId="617"/>
    <cellStyle name="style0 4" xfId="646"/>
    <cellStyle name="style0 5" xfId="675"/>
    <cellStyle name="style0 6" xfId="704"/>
    <cellStyle name="style0 7" xfId="733"/>
    <cellStyle name="style0 8" xfId="762"/>
    <cellStyle name="td" xfId="122"/>
    <cellStyle name="td 2" xfId="587"/>
    <cellStyle name="td 3" xfId="618"/>
    <cellStyle name="td 4" xfId="647"/>
    <cellStyle name="td 5" xfId="676"/>
    <cellStyle name="td 6" xfId="705"/>
    <cellStyle name="td 7" xfId="734"/>
    <cellStyle name="td 8" xfId="763"/>
    <cellStyle name="Title" xfId="123"/>
    <cellStyle name="Title 2" xfId="208"/>
    <cellStyle name="Title 3" xfId="251"/>
    <cellStyle name="Title 4" xfId="335"/>
    <cellStyle name="Title 5" xfId="378"/>
    <cellStyle name="Total" xfId="124"/>
    <cellStyle name="Total 2" xfId="209"/>
    <cellStyle name="Total 3" xfId="252"/>
    <cellStyle name="Total 4" xfId="336"/>
    <cellStyle name="Total 5" xfId="379"/>
    <cellStyle name="tr" xfId="125"/>
    <cellStyle name="tr 10" xfId="701"/>
    <cellStyle name="tr 11" xfId="730"/>
    <cellStyle name="tr 12" xfId="759"/>
    <cellStyle name="tr 2" xfId="210"/>
    <cellStyle name="tr 3" xfId="253"/>
    <cellStyle name="tr 4" xfId="337"/>
    <cellStyle name="tr 5" xfId="380"/>
    <cellStyle name="tr 6" xfId="583"/>
    <cellStyle name="tr 7" xfId="614"/>
    <cellStyle name="tr 8" xfId="643"/>
    <cellStyle name="tr 9" xfId="672"/>
    <cellStyle name="Warning Text" xfId="126"/>
    <cellStyle name="Warning Text 2" xfId="211"/>
    <cellStyle name="Warning Text 3" xfId="254"/>
    <cellStyle name="Warning Text 4" xfId="338"/>
    <cellStyle name="Warning Text 5" xfId="381"/>
    <cellStyle name="xl21" xfId="127"/>
    <cellStyle name="xl21 2" xfId="588"/>
    <cellStyle name="xl21 3" xfId="619"/>
    <cellStyle name="xl21 4" xfId="648"/>
    <cellStyle name="xl21 5" xfId="677"/>
    <cellStyle name="xl21 6" xfId="706"/>
    <cellStyle name="xl21 7" xfId="735"/>
    <cellStyle name="xl21 8" xfId="764"/>
    <cellStyle name="xl22" xfId="128"/>
    <cellStyle name="xl22 2" xfId="569"/>
    <cellStyle name="xl22 3" xfId="600"/>
    <cellStyle name="xl22 4" xfId="629"/>
    <cellStyle name="xl22 5" xfId="658"/>
    <cellStyle name="xl22 6" xfId="687"/>
    <cellStyle name="xl22 7" xfId="716"/>
    <cellStyle name="xl22 8" xfId="745"/>
    <cellStyle name="xl23" xfId="129"/>
    <cellStyle name="xl23 2" xfId="570"/>
    <cellStyle name="xl23 3" xfId="601"/>
    <cellStyle name="xl23 4" xfId="630"/>
    <cellStyle name="xl23 5" xfId="659"/>
    <cellStyle name="xl23 6" xfId="688"/>
    <cellStyle name="xl23 7" xfId="717"/>
    <cellStyle name="xl23 8" xfId="746"/>
    <cellStyle name="xl24" xfId="130"/>
    <cellStyle name="xl24 2" xfId="571"/>
    <cellStyle name="xl24 3" xfId="602"/>
    <cellStyle name="xl24 4" xfId="631"/>
    <cellStyle name="xl24 5" xfId="660"/>
    <cellStyle name="xl24 6" xfId="689"/>
    <cellStyle name="xl24 7" xfId="718"/>
    <cellStyle name="xl24 8" xfId="747"/>
    <cellStyle name="xl25" xfId="131"/>
    <cellStyle name="xl25 2" xfId="572"/>
    <cellStyle name="xl25 3" xfId="603"/>
    <cellStyle name="xl25 4" xfId="632"/>
    <cellStyle name="xl25 5" xfId="661"/>
    <cellStyle name="xl25 6" xfId="690"/>
    <cellStyle name="xl25 7" xfId="719"/>
    <cellStyle name="xl25 8" xfId="748"/>
    <cellStyle name="xl26" xfId="132"/>
    <cellStyle name="xl26 2" xfId="573"/>
    <cellStyle name="xl26 3" xfId="604"/>
    <cellStyle name="xl26 4" xfId="633"/>
    <cellStyle name="xl26 5" xfId="662"/>
    <cellStyle name="xl26 6" xfId="691"/>
    <cellStyle name="xl26 7" xfId="720"/>
    <cellStyle name="xl26 8" xfId="749"/>
    <cellStyle name="xl27" xfId="133"/>
    <cellStyle name="xl27 2" xfId="589"/>
    <cellStyle name="xl27 3" xfId="620"/>
    <cellStyle name="xl27 4" xfId="649"/>
    <cellStyle name="xl27 5" xfId="678"/>
    <cellStyle name="xl27 6" xfId="707"/>
    <cellStyle name="xl27 7" xfId="736"/>
    <cellStyle name="xl27 8" xfId="765"/>
    <cellStyle name="xl28" xfId="134"/>
    <cellStyle name="xl28 2" xfId="574"/>
    <cellStyle name="xl28 3" xfId="605"/>
    <cellStyle name="xl28 4" xfId="634"/>
    <cellStyle name="xl28 5" xfId="663"/>
    <cellStyle name="xl28 6" xfId="692"/>
    <cellStyle name="xl28 7" xfId="721"/>
    <cellStyle name="xl28 8" xfId="750"/>
    <cellStyle name="xl29" xfId="135"/>
    <cellStyle name="xl29 2" xfId="590"/>
    <cellStyle name="xl29 3" xfId="621"/>
    <cellStyle name="xl29 4" xfId="650"/>
    <cellStyle name="xl29 5" xfId="679"/>
    <cellStyle name="xl29 6" xfId="708"/>
    <cellStyle name="xl29 7" xfId="737"/>
    <cellStyle name="xl29 8" xfId="766"/>
    <cellStyle name="xl30" xfId="136"/>
    <cellStyle name="xl30 2" xfId="591"/>
    <cellStyle name="xl30 3" xfId="622"/>
    <cellStyle name="xl30 4" xfId="651"/>
    <cellStyle name="xl30 5" xfId="680"/>
    <cellStyle name="xl30 6" xfId="709"/>
    <cellStyle name="xl30 7" xfId="738"/>
    <cellStyle name="xl30 8" xfId="767"/>
    <cellStyle name="xl31" xfId="137"/>
    <cellStyle name="xl31 2" xfId="576"/>
    <cellStyle name="xl31 3" xfId="607"/>
    <cellStyle name="xl31 4" xfId="636"/>
    <cellStyle name="xl31 5" xfId="665"/>
    <cellStyle name="xl31 6" xfId="694"/>
    <cellStyle name="xl31 7" xfId="723"/>
    <cellStyle name="xl31 8" xfId="752"/>
    <cellStyle name="xl32" xfId="138"/>
    <cellStyle name="xl32 2" xfId="592"/>
    <cellStyle name="xl32 3" xfId="623"/>
    <cellStyle name="xl32 4" xfId="652"/>
    <cellStyle name="xl32 5" xfId="681"/>
    <cellStyle name="xl32 6" xfId="710"/>
    <cellStyle name="xl32 7" xfId="739"/>
    <cellStyle name="xl32 8" xfId="768"/>
    <cellStyle name="xl33" xfId="139"/>
    <cellStyle name="xl33 2" xfId="593"/>
    <cellStyle name="xl33 3" xfId="624"/>
    <cellStyle name="xl33 4" xfId="653"/>
    <cellStyle name="xl33 5" xfId="682"/>
    <cellStyle name="xl33 6" xfId="711"/>
    <cellStyle name="xl33 7" xfId="740"/>
    <cellStyle name="xl33 8" xfId="769"/>
    <cellStyle name="xl34" xfId="140"/>
    <cellStyle name="xl34 2" xfId="594"/>
    <cellStyle name="xl34 3" xfId="625"/>
    <cellStyle name="xl34 4" xfId="654"/>
    <cellStyle name="xl34 5" xfId="683"/>
    <cellStyle name="xl34 6" xfId="712"/>
    <cellStyle name="xl34 7" xfId="741"/>
    <cellStyle name="xl34 8" xfId="770"/>
    <cellStyle name="xl35" xfId="141"/>
    <cellStyle name="xl35 2" xfId="579"/>
    <cellStyle name="xl35 3" xfId="610"/>
    <cellStyle name="xl35 4" xfId="639"/>
    <cellStyle name="xl35 5" xfId="668"/>
    <cellStyle name="xl35 6" xfId="697"/>
    <cellStyle name="xl35 7" xfId="726"/>
    <cellStyle name="xl35 8" xfId="755"/>
    <cellStyle name="xl36" xfId="142"/>
    <cellStyle name="xl36 11" xfId="777"/>
    <cellStyle name="xl36 2" xfId="580"/>
    <cellStyle name="xl36 3" xfId="611"/>
    <cellStyle name="xl36 4" xfId="640"/>
    <cellStyle name="xl36 5" xfId="669"/>
    <cellStyle name="xl36 6" xfId="698"/>
    <cellStyle name="xl36 7" xfId="727"/>
    <cellStyle name="xl36 8" xfId="756"/>
    <cellStyle name="xl37" xfId="143"/>
    <cellStyle name="xl37 2" xfId="581"/>
    <cellStyle name="xl37 3" xfId="612"/>
    <cellStyle name="xl37 4" xfId="641"/>
    <cellStyle name="xl37 5" xfId="670"/>
    <cellStyle name="xl37 6" xfId="699"/>
    <cellStyle name="xl37 7" xfId="728"/>
    <cellStyle name="xl37 8" xfId="757"/>
    <cellStyle name="xl38" xfId="144"/>
    <cellStyle name="xl38 2" xfId="595"/>
    <cellStyle name="xl38 3" xfId="626"/>
    <cellStyle name="xl38 4" xfId="655"/>
    <cellStyle name="xl38 5" xfId="684"/>
    <cellStyle name="xl38 6" xfId="713"/>
    <cellStyle name="xl38 7" xfId="742"/>
    <cellStyle name="xl38 8" xfId="771"/>
    <cellStyle name="xl39" xfId="145"/>
    <cellStyle name="xl39 2" xfId="582"/>
    <cellStyle name="xl39 3" xfId="613"/>
    <cellStyle name="xl39 4" xfId="642"/>
    <cellStyle name="xl39 5" xfId="671"/>
    <cellStyle name="xl39 6" xfId="700"/>
    <cellStyle name="xl39 7" xfId="729"/>
    <cellStyle name="xl39 8" xfId="758"/>
    <cellStyle name="xl40" xfId="146"/>
    <cellStyle name="xl40 2" xfId="575"/>
    <cellStyle name="xl40 3" xfId="606"/>
    <cellStyle name="xl40 4" xfId="635"/>
    <cellStyle name="xl40 5" xfId="664"/>
    <cellStyle name="xl40 6" xfId="693"/>
    <cellStyle name="xl40 7" xfId="722"/>
    <cellStyle name="xl40 8" xfId="751"/>
    <cellStyle name="xl41" xfId="147"/>
    <cellStyle name="xl41 2" xfId="577"/>
    <cellStyle name="xl41 3" xfId="608"/>
    <cellStyle name="xl41 4" xfId="637"/>
    <cellStyle name="xl41 5" xfId="666"/>
    <cellStyle name="xl41 6" xfId="695"/>
    <cellStyle name="xl41 7" xfId="724"/>
    <cellStyle name="xl41 8" xfId="753"/>
    <cellStyle name="xl42" xfId="148"/>
    <cellStyle name="xl42 2" xfId="578"/>
    <cellStyle name="xl42 3" xfId="609"/>
    <cellStyle name="xl42 4" xfId="638"/>
    <cellStyle name="xl42 5" xfId="667"/>
    <cellStyle name="xl42 6" xfId="696"/>
    <cellStyle name="xl42 7" xfId="725"/>
    <cellStyle name="xl42 8" xfId="754"/>
    <cellStyle name="xl43" xfId="149"/>
    <cellStyle name="xl43 2" xfId="596"/>
    <cellStyle name="xl43 3" xfId="627"/>
    <cellStyle name="xl43 4" xfId="656"/>
    <cellStyle name="xl43 5" xfId="685"/>
    <cellStyle name="xl43 6" xfId="714"/>
    <cellStyle name="xl43 7" xfId="743"/>
    <cellStyle name="xl43 8" xfId="772"/>
    <cellStyle name="xl44" xfId="150"/>
    <cellStyle name="xl44 2" xfId="597"/>
    <cellStyle name="xl44 3" xfId="628"/>
    <cellStyle name="xl44 4" xfId="657"/>
    <cellStyle name="xl44 5" xfId="686"/>
    <cellStyle name="xl44 6" xfId="715"/>
    <cellStyle name="xl44 7" xfId="744"/>
    <cellStyle name="xl44 8" xfId="773"/>
    <cellStyle name="xl45" xfId="598"/>
    <cellStyle name="xl46" xfId="599"/>
    <cellStyle name="xl47" xfId="778"/>
    <cellStyle name="xl60" xfId="775"/>
    <cellStyle name="xl61" xfId="779"/>
    <cellStyle name="xl63" xfId="776"/>
    <cellStyle name="xl64" xfId="780"/>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4"/>
    <cellStyle name="Обычный 42" xfId="385"/>
    <cellStyle name="Обычный 43" xfId="386"/>
    <cellStyle name="Обычный 45" xfId="247"/>
    <cellStyle name="Обычный 46" xfId="255"/>
    <cellStyle name="Обычный 47" xfId="256"/>
    <cellStyle name="Обычный 48" xfId="257"/>
    <cellStyle name="Обычный 49" xfId="258"/>
    <cellStyle name="Обычный 5" xfId="45"/>
    <cellStyle name="Обычный 51" xfId="259"/>
    <cellStyle name="Обычный 52" xfId="260"/>
    <cellStyle name="Обычный 53" xfId="261"/>
    <cellStyle name="Обычный 54" xfId="262"/>
    <cellStyle name="Обычный 55" xfId="263"/>
    <cellStyle name="Обычный 56" xfId="264"/>
    <cellStyle name="Обычный 57" xfId="265"/>
    <cellStyle name="Обычный 58" xfId="266"/>
    <cellStyle name="Обычный 59" xfId="267"/>
    <cellStyle name="Обычный 6" xfId="46"/>
    <cellStyle name="Обычный 60" xfId="268"/>
    <cellStyle name="Обычный 61" xfId="269"/>
    <cellStyle name="Обычный 62" xfId="270"/>
    <cellStyle name="Обычный 63" xfId="271"/>
    <cellStyle name="Обычный 64" xfId="272"/>
    <cellStyle name="Обычный 65" xfId="273"/>
    <cellStyle name="Обычный 66" xfId="274"/>
    <cellStyle name="Обычный 67" xfId="275"/>
    <cellStyle name="Обычный 68" xfId="276"/>
    <cellStyle name="Обычный 69" xfId="277"/>
    <cellStyle name="Обычный 7" xfId="47"/>
    <cellStyle name="Обычный 70" xfId="278"/>
    <cellStyle name="Обычный 71" xfId="279"/>
    <cellStyle name="Обычный 72" xfId="280"/>
    <cellStyle name="Обычный 73" xfId="281"/>
    <cellStyle name="Обычный 74" xfId="282"/>
    <cellStyle name="Обычный 75" xfId="283"/>
    <cellStyle name="Обычный 76" xfId="284"/>
    <cellStyle name="Обычный 77" xfId="285"/>
    <cellStyle name="Обычный 78" xfId="286"/>
    <cellStyle name="Обычный 79" xfId="287"/>
    <cellStyle name="Обычный 8" xfId="48"/>
    <cellStyle name="Обычный 80" xfId="288"/>
    <cellStyle name="Обычный 81" xfId="289"/>
    <cellStyle name="Обычный 82" xfId="290"/>
    <cellStyle name="Обычный 83" xfId="291"/>
    <cellStyle name="Обычный 84" xfId="292"/>
    <cellStyle name="Обычный 87" xfId="382"/>
    <cellStyle name="Обычный 9" xfId="49"/>
    <cellStyle name="Обычный_Документ (1) 2 4" xfId="368"/>
    <cellStyle name="Обычный_Лист1" xfId="151"/>
    <cellStyle name="Обычный_расходы разд" xfId="152"/>
    <cellStyle name="Плохой" xfId="7" builtinId="27" customBuiltin="1"/>
    <cellStyle name="Пояснение" xfId="16" builtinId="53" customBuiltin="1"/>
    <cellStyle name="Примечание" xfId="15" builtinId="10" customBuiltin="1"/>
    <cellStyle name="Примечание 10" xfId="480"/>
    <cellStyle name="Примечание 11" xfId="479"/>
    <cellStyle name="Примечание 12" xfId="478"/>
    <cellStyle name="Примечание 13" xfId="519"/>
    <cellStyle name="Примечание 14" xfId="505"/>
    <cellStyle name="Примечание 15" xfId="506"/>
    <cellStyle name="Примечание 16" xfId="552"/>
    <cellStyle name="Примечание 2" xfId="167"/>
    <cellStyle name="Примечание 3" xfId="388"/>
    <cellStyle name="Примечание 4" xfId="387"/>
    <cellStyle name="Примечание 5" xfId="413"/>
    <cellStyle name="Примечание 6" xfId="428"/>
    <cellStyle name="Примечание 7" xfId="439"/>
    <cellStyle name="Примечание 8" xfId="453"/>
    <cellStyle name="Примечание 9" xfId="452"/>
    <cellStyle name="Связанная ячейка" xfId="12" builtinId="24" customBuiltin="1"/>
    <cellStyle name="Текст предупреждения" xfId="14" builtinId="11" customBuiltin="1"/>
    <cellStyle name="Финансовый" xfId="774" builtinId="3"/>
    <cellStyle name="Финансовый 9" xfId="383"/>
    <cellStyle name="Хороший" xfId="6" builtinId="26"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0" tint="-4.9989318521683403E-2"/>
    <pageSetUpPr fitToPage="1"/>
  </sheetPr>
  <dimension ref="A1:M555"/>
  <sheetViews>
    <sheetView view="pageBreakPreview" zoomScale="115" zoomScaleSheetLayoutView="115" workbookViewId="0">
      <selection sqref="A1:XFD1048576"/>
    </sheetView>
  </sheetViews>
  <sheetFormatPr defaultRowHeight="12"/>
  <cols>
    <col min="1" max="1" width="3.85546875" style="1" customWidth="1"/>
    <col min="2" max="2" width="3.42578125" style="2" customWidth="1"/>
    <col min="3" max="3" width="2.140625" style="3" customWidth="1"/>
    <col min="4" max="4" width="3.28515625" style="3" customWidth="1"/>
    <col min="5" max="5" width="3.42578125" style="3" customWidth="1"/>
    <col min="6" max="6" width="3.7109375" style="3" customWidth="1"/>
    <col min="7" max="7" width="2.7109375" style="3" customWidth="1"/>
    <col min="8" max="8" width="4.140625" style="3" customWidth="1"/>
    <col min="9" max="9" width="4.28515625" style="3" customWidth="1"/>
    <col min="10" max="10" width="47.7109375" style="1" customWidth="1"/>
    <col min="11" max="11" width="14.28515625" style="1" customWidth="1"/>
    <col min="12" max="12" width="16" style="5" customWidth="1"/>
    <col min="13" max="13" width="10.42578125" style="1" bestFit="1" customWidth="1"/>
    <col min="14" max="254" width="9.140625" style="1"/>
    <col min="255" max="255" width="3.85546875" style="1" customWidth="1"/>
    <col min="256" max="256" width="3.5703125" style="1" customWidth="1"/>
    <col min="257" max="257" width="2.42578125" style="1" customWidth="1"/>
    <col min="258" max="258" width="2.85546875" style="1" customWidth="1"/>
    <col min="259" max="259" width="2.42578125" style="1" customWidth="1"/>
    <col min="260" max="260" width="3.5703125" style="1" customWidth="1"/>
    <col min="261" max="261" width="2.5703125" style="1" customWidth="1"/>
    <col min="262" max="262" width="4.85546875" style="1" customWidth="1"/>
    <col min="263" max="263" width="3.5703125" style="1" customWidth="1"/>
    <col min="264" max="264" width="58.7109375" style="1" customWidth="1"/>
    <col min="265" max="265" width="14.140625" style="1" customWidth="1"/>
    <col min="266" max="266" width="11.7109375" style="1" customWidth="1"/>
    <col min="267" max="510" width="9.140625" style="1"/>
    <col min="511" max="511" width="3.85546875" style="1" customWidth="1"/>
    <col min="512" max="512" width="3.5703125" style="1" customWidth="1"/>
    <col min="513" max="513" width="2.42578125" style="1" customWidth="1"/>
    <col min="514" max="514" width="2.85546875" style="1" customWidth="1"/>
    <col min="515" max="515" width="2.42578125" style="1" customWidth="1"/>
    <col min="516" max="516" width="3.5703125" style="1" customWidth="1"/>
    <col min="517" max="517" width="2.5703125" style="1" customWidth="1"/>
    <col min="518" max="518" width="4.85546875" style="1" customWidth="1"/>
    <col min="519" max="519" width="3.5703125" style="1" customWidth="1"/>
    <col min="520" max="520" width="58.7109375" style="1" customWidth="1"/>
    <col min="521" max="521" width="14.140625" style="1" customWidth="1"/>
    <col min="522" max="522" width="11.7109375" style="1" customWidth="1"/>
    <col min="523" max="766" width="9.140625" style="1"/>
    <col min="767" max="767" width="3.85546875" style="1" customWidth="1"/>
    <col min="768" max="768" width="3.5703125" style="1" customWidth="1"/>
    <col min="769" max="769" width="2.42578125" style="1" customWidth="1"/>
    <col min="770" max="770" width="2.85546875" style="1" customWidth="1"/>
    <col min="771" max="771" width="2.42578125" style="1" customWidth="1"/>
    <col min="772" max="772" width="3.5703125" style="1" customWidth="1"/>
    <col min="773" max="773" width="2.5703125" style="1" customWidth="1"/>
    <col min="774" max="774" width="4.85546875" style="1" customWidth="1"/>
    <col min="775" max="775" width="3.5703125" style="1" customWidth="1"/>
    <col min="776" max="776" width="58.7109375" style="1" customWidth="1"/>
    <col min="777" max="777" width="14.140625" style="1" customWidth="1"/>
    <col min="778" max="778" width="11.7109375" style="1" customWidth="1"/>
    <col min="779" max="1022" width="9.140625" style="1"/>
    <col min="1023" max="1023" width="3.85546875" style="1" customWidth="1"/>
    <col min="1024" max="1024" width="3.5703125" style="1" customWidth="1"/>
    <col min="1025" max="1025" width="2.42578125" style="1" customWidth="1"/>
    <col min="1026" max="1026" width="2.85546875" style="1" customWidth="1"/>
    <col min="1027" max="1027" width="2.42578125" style="1" customWidth="1"/>
    <col min="1028" max="1028" width="3.5703125" style="1" customWidth="1"/>
    <col min="1029" max="1029" width="2.5703125" style="1" customWidth="1"/>
    <col min="1030" max="1030" width="4.85546875" style="1" customWidth="1"/>
    <col min="1031" max="1031" width="3.5703125" style="1" customWidth="1"/>
    <col min="1032" max="1032" width="58.7109375" style="1" customWidth="1"/>
    <col min="1033" max="1033" width="14.140625" style="1" customWidth="1"/>
    <col min="1034" max="1034" width="11.7109375" style="1" customWidth="1"/>
    <col min="1035" max="1278" width="9.140625" style="1"/>
    <col min="1279" max="1279" width="3.85546875" style="1" customWidth="1"/>
    <col min="1280" max="1280" width="3.5703125" style="1" customWidth="1"/>
    <col min="1281" max="1281" width="2.42578125" style="1" customWidth="1"/>
    <col min="1282" max="1282" width="2.85546875" style="1" customWidth="1"/>
    <col min="1283" max="1283" width="2.42578125" style="1" customWidth="1"/>
    <col min="1284" max="1284" width="3.5703125" style="1" customWidth="1"/>
    <col min="1285" max="1285" width="2.5703125" style="1" customWidth="1"/>
    <col min="1286" max="1286" width="4.85546875" style="1" customWidth="1"/>
    <col min="1287" max="1287" width="3.5703125" style="1" customWidth="1"/>
    <col min="1288" max="1288" width="58.7109375" style="1" customWidth="1"/>
    <col min="1289" max="1289" width="14.140625" style="1" customWidth="1"/>
    <col min="1290" max="1290" width="11.7109375" style="1" customWidth="1"/>
    <col min="1291" max="1534" width="9.140625" style="1"/>
    <col min="1535" max="1535" width="3.85546875" style="1" customWidth="1"/>
    <col min="1536" max="1536" width="3.5703125" style="1" customWidth="1"/>
    <col min="1537" max="1537" width="2.42578125" style="1" customWidth="1"/>
    <col min="1538" max="1538" width="2.85546875" style="1" customWidth="1"/>
    <col min="1539" max="1539" width="2.42578125" style="1" customWidth="1"/>
    <col min="1540" max="1540" width="3.5703125" style="1" customWidth="1"/>
    <col min="1541" max="1541" width="2.5703125" style="1" customWidth="1"/>
    <col min="1542" max="1542" width="4.85546875" style="1" customWidth="1"/>
    <col min="1543" max="1543" width="3.5703125" style="1" customWidth="1"/>
    <col min="1544" max="1544" width="58.7109375" style="1" customWidth="1"/>
    <col min="1545" max="1545" width="14.140625" style="1" customWidth="1"/>
    <col min="1546" max="1546" width="11.7109375" style="1" customWidth="1"/>
    <col min="1547" max="1790" width="9.140625" style="1"/>
    <col min="1791" max="1791" width="3.85546875" style="1" customWidth="1"/>
    <col min="1792" max="1792" width="3.5703125" style="1" customWidth="1"/>
    <col min="1793" max="1793" width="2.42578125" style="1" customWidth="1"/>
    <col min="1794" max="1794" width="2.85546875" style="1" customWidth="1"/>
    <col min="1795" max="1795" width="2.42578125" style="1" customWidth="1"/>
    <col min="1796" max="1796" width="3.5703125" style="1" customWidth="1"/>
    <col min="1797" max="1797" width="2.5703125" style="1" customWidth="1"/>
    <col min="1798" max="1798" width="4.85546875" style="1" customWidth="1"/>
    <col min="1799" max="1799" width="3.5703125" style="1" customWidth="1"/>
    <col min="1800" max="1800" width="58.7109375" style="1" customWidth="1"/>
    <col min="1801" max="1801" width="14.140625" style="1" customWidth="1"/>
    <col min="1802" max="1802" width="11.7109375" style="1" customWidth="1"/>
    <col min="1803" max="2046" width="9.140625" style="1"/>
    <col min="2047" max="2047" width="3.85546875" style="1" customWidth="1"/>
    <col min="2048" max="2048" width="3.5703125" style="1" customWidth="1"/>
    <col min="2049" max="2049" width="2.42578125" style="1" customWidth="1"/>
    <col min="2050" max="2050" width="2.85546875" style="1" customWidth="1"/>
    <col min="2051" max="2051" width="2.42578125" style="1" customWidth="1"/>
    <col min="2052" max="2052" width="3.5703125" style="1" customWidth="1"/>
    <col min="2053" max="2053" width="2.5703125" style="1" customWidth="1"/>
    <col min="2054" max="2054" width="4.85546875" style="1" customWidth="1"/>
    <col min="2055" max="2055" width="3.5703125" style="1" customWidth="1"/>
    <col min="2056" max="2056" width="58.7109375" style="1" customWidth="1"/>
    <col min="2057" max="2057" width="14.140625" style="1" customWidth="1"/>
    <col min="2058" max="2058" width="11.7109375" style="1" customWidth="1"/>
    <col min="2059" max="2302" width="9.140625" style="1"/>
    <col min="2303" max="2303" width="3.85546875" style="1" customWidth="1"/>
    <col min="2304" max="2304" width="3.5703125" style="1" customWidth="1"/>
    <col min="2305" max="2305" width="2.42578125" style="1" customWidth="1"/>
    <col min="2306" max="2306" width="2.85546875" style="1" customWidth="1"/>
    <col min="2307" max="2307" width="2.42578125" style="1" customWidth="1"/>
    <col min="2308" max="2308" width="3.5703125" style="1" customWidth="1"/>
    <col min="2309" max="2309" width="2.5703125" style="1" customWidth="1"/>
    <col min="2310" max="2310" width="4.85546875" style="1" customWidth="1"/>
    <col min="2311" max="2311" width="3.5703125" style="1" customWidth="1"/>
    <col min="2312" max="2312" width="58.7109375" style="1" customWidth="1"/>
    <col min="2313" max="2313" width="14.140625" style="1" customWidth="1"/>
    <col min="2314" max="2314" width="11.7109375" style="1" customWidth="1"/>
    <col min="2315" max="2558" width="9.140625" style="1"/>
    <col min="2559" max="2559" width="3.85546875" style="1" customWidth="1"/>
    <col min="2560" max="2560" width="3.5703125" style="1" customWidth="1"/>
    <col min="2561" max="2561" width="2.42578125" style="1" customWidth="1"/>
    <col min="2562" max="2562" width="2.85546875" style="1" customWidth="1"/>
    <col min="2563" max="2563" width="2.42578125" style="1" customWidth="1"/>
    <col min="2564" max="2564" width="3.5703125" style="1" customWidth="1"/>
    <col min="2565" max="2565" width="2.5703125" style="1" customWidth="1"/>
    <col min="2566" max="2566" width="4.85546875" style="1" customWidth="1"/>
    <col min="2567" max="2567" width="3.5703125" style="1" customWidth="1"/>
    <col min="2568" max="2568" width="58.7109375" style="1" customWidth="1"/>
    <col min="2569" max="2569" width="14.140625" style="1" customWidth="1"/>
    <col min="2570" max="2570" width="11.7109375" style="1" customWidth="1"/>
    <col min="2571" max="2814" width="9.140625" style="1"/>
    <col min="2815" max="2815" width="3.85546875" style="1" customWidth="1"/>
    <col min="2816" max="2816" width="3.5703125" style="1" customWidth="1"/>
    <col min="2817" max="2817" width="2.42578125" style="1" customWidth="1"/>
    <col min="2818" max="2818" width="2.85546875" style="1" customWidth="1"/>
    <col min="2819" max="2819" width="2.42578125" style="1" customWidth="1"/>
    <col min="2820" max="2820" width="3.5703125" style="1" customWidth="1"/>
    <col min="2821" max="2821" width="2.5703125" style="1" customWidth="1"/>
    <col min="2822" max="2822" width="4.85546875" style="1" customWidth="1"/>
    <col min="2823" max="2823" width="3.5703125" style="1" customWidth="1"/>
    <col min="2824" max="2824" width="58.7109375" style="1" customWidth="1"/>
    <col min="2825" max="2825" width="14.140625" style="1" customWidth="1"/>
    <col min="2826" max="2826" width="11.7109375" style="1" customWidth="1"/>
    <col min="2827" max="3070" width="9.140625" style="1"/>
    <col min="3071" max="3071" width="3.85546875" style="1" customWidth="1"/>
    <col min="3072" max="3072" width="3.5703125" style="1" customWidth="1"/>
    <col min="3073" max="3073" width="2.42578125" style="1" customWidth="1"/>
    <col min="3074" max="3074" width="2.85546875" style="1" customWidth="1"/>
    <col min="3075" max="3075" width="2.42578125" style="1" customWidth="1"/>
    <col min="3076" max="3076" width="3.5703125" style="1" customWidth="1"/>
    <col min="3077" max="3077" width="2.5703125" style="1" customWidth="1"/>
    <col min="3078" max="3078" width="4.85546875" style="1" customWidth="1"/>
    <col min="3079" max="3079" width="3.5703125" style="1" customWidth="1"/>
    <col min="3080" max="3080" width="58.7109375" style="1" customWidth="1"/>
    <col min="3081" max="3081" width="14.140625" style="1" customWidth="1"/>
    <col min="3082" max="3082" width="11.7109375" style="1" customWidth="1"/>
    <col min="3083" max="3326" width="9.140625" style="1"/>
    <col min="3327" max="3327" width="3.85546875" style="1" customWidth="1"/>
    <col min="3328" max="3328" width="3.5703125" style="1" customWidth="1"/>
    <col min="3329" max="3329" width="2.42578125" style="1" customWidth="1"/>
    <col min="3330" max="3330" width="2.85546875" style="1" customWidth="1"/>
    <col min="3331" max="3331" width="2.42578125" style="1" customWidth="1"/>
    <col min="3332" max="3332" width="3.5703125" style="1" customWidth="1"/>
    <col min="3333" max="3333" width="2.5703125" style="1" customWidth="1"/>
    <col min="3334" max="3334" width="4.85546875" style="1" customWidth="1"/>
    <col min="3335" max="3335" width="3.5703125" style="1" customWidth="1"/>
    <col min="3336" max="3336" width="58.7109375" style="1" customWidth="1"/>
    <col min="3337" max="3337" width="14.140625" style="1" customWidth="1"/>
    <col min="3338" max="3338" width="11.7109375" style="1" customWidth="1"/>
    <col min="3339" max="3582" width="9.140625" style="1"/>
    <col min="3583" max="3583" width="3.85546875" style="1" customWidth="1"/>
    <col min="3584" max="3584" width="3.5703125" style="1" customWidth="1"/>
    <col min="3585" max="3585" width="2.42578125" style="1" customWidth="1"/>
    <col min="3586" max="3586" width="2.85546875" style="1" customWidth="1"/>
    <col min="3587" max="3587" width="2.42578125" style="1" customWidth="1"/>
    <col min="3588" max="3588" width="3.5703125" style="1" customWidth="1"/>
    <col min="3589" max="3589" width="2.5703125" style="1" customWidth="1"/>
    <col min="3590" max="3590" width="4.85546875" style="1" customWidth="1"/>
    <col min="3591" max="3591" width="3.5703125" style="1" customWidth="1"/>
    <col min="3592" max="3592" width="58.7109375" style="1" customWidth="1"/>
    <col min="3593" max="3593" width="14.140625" style="1" customWidth="1"/>
    <col min="3594" max="3594" width="11.7109375" style="1" customWidth="1"/>
    <col min="3595" max="3838" width="9.140625" style="1"/>
    <col min="3839" max="3839" width="3.85546875" style="1" customWidth="1"/>
    <col min="3840" max="3840" width="3.5703125" style="1" customWidth="1"/>
    <col min="3841" max="3841" width="2.42578125" style="1" customWidth="1"/>
    <col min="3842" max="3842" width="2.85546875" style="1" customWidth="1"/>
    <col min="3843" max="3843" width="2.42578125" style="1" customWidth="1"/>
    <col min="3844" max="3844" width="3.5703125" style="1" customWidth="1"/>
    <col min="3845" max="3845" width="2.5703125" style="1" customWidth="1"/>
    <col min="3846" max="3846" width="4.85546875" style="1" customWidth="1"/>
    <col min="3847" max="3847" width="3.5703125" style="1" customWidth="1"/>
    <col min="3848" max="3848" width="58.7109375" style="1" customWidth="1"/>
    <col min="3849" max="3849" width="14.140625" style="1" customWidth="1"/>
    <col min="3850" max="3850" width="11.7109375" style="1" customWidth="1"/>
    <col min="3851" max="4094" width="9.140625" style="1"/>
    <col min="4095" max="4095" width="3.85546875" style="1" customWidth="1"/>
    <col min="4096" max="4096" width="3.5703125" style="1" customWidth="1"/>
    <col min="4097" max="4097" width="2.42578125" style="1" customWidth="1"/>
    <col min="4098" max="4098" width="2.85546875" style="1" customWidth="1"/>
    <col min="4099" max="4099" width="2.42578125" style="1" customWidth="1"/>
    <col min="4100" max="4100" width="3.5703125" style="1" customWidth="1"/>
    <col min="4101" max="4101" width="2.5703125" style="1" customWidth="1"/>
    <col min="4102" max="4102" width="4.85546875" style="1" customWidth="1"/>
    <col min="4103" max="4103" width="3.5703125" style="1" customWidth="1"/>
    <col min="4104" max="4104" width="58.7109375" style="1" customWidth="1"/>
    <col min="4105" max="4105" width="14.140625" style="1" customWidth="1"/>
    <col min="4106" max="4106" width="11.7109375" style="1" customWidth="1"/>
    <col min="4107" max="4350" width="9.140625" style="1"/>
    <col min="4351" max="4351" width="3.85546875" style="1" customWidth="1"/>
    <col min="4352" max="4352" width="3.5703125" style="1" customWidth="1"/>
    <col min="4353" max="4353" width="2.42578125" style="1" customWidth="1"/>
    <col min="4354" max="4354" width="2.85546875" style="1" customWidth="1"/>
    <col min="4355" max="4355" width="2.42578125" style="1" customWidth="1"/>
    <col min="4356" max="4356" width="3.5703125" style="1" customWidth="1"/>
    <col min="4357" max="4357" width="2.5703125" style="1" customWidth="1"/>
    <col min="4358" max="4358" width="4.85546875" style="1" customWidth="1"/>
    <col min="4359" max="4359" width="3.5703125" style="1" customWidth="1"/>
    <col min="4360" max="4360" width="58.7109375" style="1" customWidth="1"/>
    <col min="4361" max="4361" width="14.140625" style="1" customWidth="1"/>
    <col min="4362" max="4362" width="11.7109375" style="1" customWidth="1"/>
    <col min="4363" max="4606" width="9.140625" style="1"/>
    <col min="4607" max="4607" width="3.85546875" style="1" customWidth="1"/>
    <col min="4608" max="4608" width="3.5703125" style="1" customWidth="1"/>
    <col min="4609" max="4609" width="2.42578125" style="1" customWidth="1"/>
    <col min="4610" max="4610" width="2.85546875" style="1" customWidth="1"/>
    <col min="4611" max="4611" width="2.42578125" style="1" customWidth="1"/>
    <col min="4612" max="4612" width="3.5703125" style="1" customWidth="1"/>
    <col min="4613" max="4613" width="2.5703125" style="1" customWidth="1"/>
    <col min="4614" max="4614" width="4.85546875" style="1" customWidth="1"/>
    <col min="4615" max="4615" width="3.5703125" style="1" customWidth="1"/>
    <col min="4616" max="4616" width="58.7109375" style="1" customWidth="1"/>
    <col min="4617" max="4617" width="14.140625" style="1" customWidth="1"/>
    <col min="4618" max="4618" width="11.7109375" style="1" customWidth="1"/>
    <col min="4619" max="4862" width="9.140625" style="1"/>
    <col min="4863" max="4863" width="3.85546875" style="1" customWidth="1"/>
    <col min="4864" max="4864" width="3.5703125" style="1" customWidth="1"/>
    <col min="4865" max="4865" width="2.42578125" style="1" customWidth="1"/>
    <col min="4866" max="4866" width="2.85546875" style="1" customWidth="1"/>
    <col min="4867" max="4867" width="2.42578125" style="1" customWidth="1"/>
    <col min="4868" max="4868" width="3.5703125" style="1" customWidth="1"/>
    <col min="4869" max="4869" width="2.5703125" style="1" customWidth="1"/>
    <col min="4870" max="4870" width="4.85546875" style="1" customWidth="1"/>
    <col min="4871" max="4871" width="3.5703125" style="1" customWidth="1"/>
    <col min="4872" max="4872" width="58.7109375" style="1" customWidth="1"/>
    <col min="4873" max="4873" width="14.140625" style="1" customWidth="1"/>
    <col min="4874" max="4874" width="11.7109375" style="1" customWidth="1"/>
    <col min="4875" max="5118" width="9.140625" style="1"/>
    <col min="5119" max="5119" width="3.85546875" style="1" customWidth="1"/>
    <col min="5120" max="5120" width="3.5703125" style="1" customWidth="1"/>
    <col min="5121" max="5121" width="2.42578125" style="1" customWidth="1"/>
    <col min="5122" max="5122" width="2.85546875" style="1" customWidth="1"/>
    <col min="5123" max="5123" width="2.42578125" style="1" customWidth="1"/>
    <col min="5124" max="5124" width="3.5703125" style="1" customWidth="1"/>
    <col min="5125" max="5125" width="2.5703125" style="1" customWidth="1"/>
    <col min="5126" max="5126" width="4.85546875" style="1" customWidth="1"/>
    <col min="5127" max="5127" width="3.5703125" style="1" customWidth="1"/>
    <col min="5128" max="5128" width="58.7109375" style="1" customWidth="1"/>
    <col min="5129" max="5129" width="14.140625" style="1" customWidth="1"/>
    <col min="5130" max="5130" width="11.7109375" style="1" customWidth="1"/>
    <col min="5131" max="5374" width="9.140625" style="1"/>
    <col min="5375" max="5375" width="3.85546875" style="1" customWidth="1"/>
    <col min="5376" max="5376" width="3.5703125" style="1" customWidth="1"/>
    <col min="5377" max="5377" width="2.42578125" style="1" customWidth="1"/>
    <col min="5378" max="5378" width="2.85546875" style="1" customWidth="1"/>
    <col min="5379" max="5379" width="2.42578125" style="1" customWidth="1"/>
    <col min="5380" max="5380" width="3.5703125" style="1" customWidth="1"/>
    <col min="5381" max="5381" width="2.5703125" style="1" customWidth="1"/>
    <col min="5382" max="5382" width="4.85546875" style="1" customWidth="1"/>
    <col min="5383" max="5383" width="3.5703125" style="1" customWidth="1"/>
    <col min="5384" max="5384" width="58.7109375" style="1" customWidth="1"/>
    <col min="5385" max="5385" width="14.140625" style="1" customWidth="1"/>
    <col min="5386" max="5386" width="11.7109375" style="1" customWidth="1"/>
    <col min="5387" max="5630" width="9.140625" style="1"/>
    <col min="5631" max="5631" width="3.85546875" style="1" customWidth="1"/>
    <col min="5632" max="5632" width="3.5703125" style="1" customWidth="1"/>
    <col min="5633" max="5633" width="2.42578125" style="1" customWidth="1"/>
    <col min="5634" max="5634" width="2.85546875" style="1" customWidth="1"/>
    <col min="5635" max="5635" width="2.42578125" style="1" customWidth="1"/>
    <col min="5636" max="5636" width="3.5703125" style="1" customWidth="1"/>
    <col min="5637" max="5637" width="2.5703125" style="1" customWidth="1"/>
    <col min="5638" max="5638" width="4.85546875" style="1" customWidth="1"/>
    <col min="5639" max="5639" width="3.5703125" style="1" customWidth="1"/>
    <col min="5640" max="5640" width="58.7109375" style="1" customWidth="1"/>
    <col min="5641" max="5641" width="14.140625" style="1" customWidth="1"/>
    <col min="5642" max="5642" width="11.7109375" style="1" customWidth="1"/>
    <col min="5643" max="5886" width="9.140625" style="1"/>
    <col min="5887" max="5887" width="3.85546875" style="1" customWidth="1"/>
    <col min="5888" max="5888" width="3.5703125" style="1" customWidth="1"/>
    <col min="5889" max="5889" width="2.42578125" style="1" customWidth="1"/>
    <col min="5890" max="5890" width="2.85546875" style="1" customWidth="1"/>
    <col min="5891" max="5891" width="2.42578125" style="1" customWidth="1"/>
    <col min="5892" max="5892" width="3.5703125" style="1" customWidth="1"/>
    <col min="5893" max="5893" width="2.5703125" style="1" customWidth="1"/>
    <col min="5894" max="5894" width="4.85546875" style="1" customWidth="1"/>
    <col min="5895" max="5895" width="3.5703125" style="1" customWidth="1"/>
    <col min="5896" max="5896" width="58.7109375" style="1" customWidth="1"/>
    <col min="5897" max="5897" width="14.140625" style="1" customWidth="1"/>
    <col min="5898" max="5898" width="11.7109375" style="1" customWidth="1"/>
    <col min="5899" max="6142" width="9.140625" style="1"/>
    <col min="6143" max="6143" width="3.85546875" style="1" customWidth="1"/>
    <col min="6144" max="6144" width="3.5703125" style="1" customWidth="1"/>
    <col min="6145" max="6145" width="2.42578125" style="1" customWidth="1"/>
    <col min="6146" max="6146" width="2.85546875" style="1" customWidth="1"/>
    <col min="6147" max="6147" width="2.42578125" style="1" customWidth="1"/>
    <col min="6148" max="6148" width="3.5703125" style="1" customWidth="1"/>
    <col min="6149" max="6149" width="2.5703125" style="1" customWidth="1"/>
    <col min="6150" max="6150" width="4.85546875" style="1" customWidth="1"/>
    <col min="6151" max="6151" width="3.5703125" style="1" customWidth="1"/>
    <col min="6152" max="6152" width="58.7109375" style="1" customWidth="1"/>
    <col min="6153" max="6153" width="14.140625" style="1" customWidth="1"/>
    <col min="6154" max="6154" width="11.7109375" style="1" customWidth="1"/>
    <col min="6155" max="6398" width="9.140625" style="1"/>
    <col min="6399" max="6399" width="3.85546875" style="1" customWidth="1"/>
    <col min="6400" max="6400" width="3.5703125" style="1" customWidth="1"/>
    <col min="6401" max="6401" width="2.42578125" style="1" customWidth="1"/>
    <col min="6402" max="6402" width="2.85546875" style="1" customWidth="1"/>
    <col min="6403" max="6403" width="2.42578125" style="1" customWidth="1"/>
    <col min="6404" max="6404" width="3.5703125" style="1" customWidth="1"/>
    <col min="6405" max="6405" width="2.5703125" style="1" customWidth="1"/>
    <col min="6406" max="6406" width="4.85546875" style="1" customWidth="1"/>
    <col min="6407" max="6407" width="3.5703125" style="1" customWidth="1"/>
    <col min="6408" max="6408" width="58.7109375" style="1" customWidth="1"/>
    <col min="6409" max="6409" width="14.140625" style="1" customWidth="1"/>
    <col min="6410" max="6410" width="11.7109375" style="1" customWidth="1"/>
    <col min="6411" max="6654" width="9.140625" style="1"/>
    <col min="6655" max="6655" width="3.85546875" style="1" customWidth="1"/>
    <col min="6656" max="6656" width="3.5703125" style="1" customWidth="1"/>
    <col min="6657" max="6657" width="2.42578125" style="1" customWidth="1"/>
    <col min="6658" max="6658" width="2.85546875" style="1" customWidth="1"/>
    <col min="6659" max="6659" width="2.42578125" style="1" customWidth="1"/>
    <col min="6660" max="6660" width="3.5703125" style="1" customWidth="1"/>
    <col min="6661" max="6661" width="2.5703125" style="1" customWidth="1"/>
    <col min="6662" max="6662" width="4.85546875" style="1" customWidth="1"/>
    <col min="6663" max="6663" width="3.5703125" style="1" customWidth="1"/>
    <col min="6664" max="6664" width="58.7109375" style="1" customWidth="1"/>
    <col min="6665" max="6665" width="14.140625" style="1" customWidth="1"/>
    <col min="6666" max="6666" width="11.7109375" style="1" customWidth="1"/>
    <col min="6667" max="6910" width="9.140625" style="1"/>
    <col min="6911" max="6911" width="3.85546875" style="1" customWidth="1"/>
    <col min="6912" max="6912" width="3.5703125" style="1" customWidth="1"/>
    <col min="6913" max="6913" width="2.42578125" style="1" customWidth="1"/>
    <col min="6914" max="6914" width="2.85546875" style="1" customWidth="1"/>
    <col min="6915" max="6915" width="2.42578125" style="1" customWidth="1"/>
    <col min="6916" max="6916" width="3.5703125" style="1" customWidth="1"/>
    <col min="6917" max="6917" width="2.5703125" style="1" customWidth="1"/>
    <col min="6918" max="6918" width="4.85546875" style="1" customWidth="1"/>
    <col min="6919" max="6919" width="3.5703125" style="1" customWidth="1"/>
    <col min="6920" max="6920" width="58.7109375" style="1" customWidth="1"/>
    <col min="6921" max="6921" width="14.140625" style="1" customWidth="1"/>
    <col min="6922" max="6922" width="11.7109375" style="1" customWidth="1"/>
    <col min="6923" max="7166" width="9.140625" style="1"/>
    <col min="7167" max="7167" width="3.85546875" style="1" customWidth="1"/>
    <col min="7168" max="7168" width="3.5703125" style="1" customWidth="1"/>
    <col min="7169" max="7169" width="2.42578125" style="1" customWidth="1"/>
    <col min="7170" max="7170" width="2.85546875" style="1" customWidth="1"/>
    <col min="7171" max="7171" width="2.42578125" style="1" customWidth="1"/>
    <col min="7172" max="7172" width="3.5703125" style="1" customWidth="1"/>
    <col min="7173" max="7173" width="2.5703125" style="1" customWidth="1"/>
    <col min="7174" max="7174" width="4.85546875" style="1" customWidth="1"/>
    <col min="7175" max="7175" width="3.5703125" style="1" customWidth="1"/>
    <col min="7176" max="7176" width="58.7109375" style="1" customWidth="1"/>
    <col min="7177" max="7177" width="14.140625" style="1" customWidth="1"/>
    <col min="7178" max="7178" width="11.7109375" style="1" customWidth="1"/>
    <col min="7179" max="7422" width="9.140625" style="1"/>
    <col min="7423" max="7423" width="3.85546875" style="1" customWidth="1"/>
    <col min="7424" max="7424" width="3.5703125" style="1" customWidth="1"/>
    <col min="7425" max="7425" width="2.42578125" style="1" customWidth="1"/>
    <col min="7426" max="7426" width="2.85546875" style="1" customWidth="1"/>
    <col min="7427" max="7427" width="2.42578125" style="1" customWidth="1"/>
    <col min="7428" max="7428" width="3.5703125" style="1" customWidth="1"/>
    <col min="7429" max="7429" width="2.5703125" style="1" customWidth="1"/>
    <col min="7430" max="7430" width="4.85546875" style="1" customWidth="1"/>
    <col min="7431" max="7431" width="3.5703125" style="1" customWidth="1"/>
    <col min="7432" max="7432" width="58.7109375" style="1" customWidth="1"/>
    <col min="7433" max="7433" width="14.140625" style="1" customWidth="1"/>
    <col min="7434" max="7434" width="11.7109375" style="1" customWidth="1"/>
    <col min="7435" max="7678" width="9.140625" style="1"/>
    <col min="7679" max="7679" width="3.85546875" style="1" customWidth="1"/>
    <col min="7680" max="7680" width="3.5703125" style="1" customWidth="1"/>
    <col min="7681" max="7681" width="2.42578125" style="1" customWidth="1"/>
    <col min="7682" max="7682" width="2.85546875" style="1" customWidth="1"/>
    <col min="7683" max="7683" width="2.42578125" style="1" customWidth="1"/>
    <col min="7684" max="7684" width="3.5703125" style="1" customWidth="1"/>
    <col min="7685" max="7685" width="2.5703125" style="1" customWidth="1"/>
    <col min="7686" max="7686" width="4.85546875" style="1" customWidth="1"/>
    <col min="7687" max="7687" width="3.5703125" style="1" customWidth="1"/>
    <col min="7688" max="7688" width="58.7109375" style="1" customWidth="1"/>
    <col min="7689" max="7689" width="14.140625" style="1" customWidth="1"/>
    <col min="7690" max="7690" width="11.7109375" style="1" customWidth="1"/>
    <col min="7691" max="7934" width="9.140625" style="1"/>
    <col min="7935" max="7935" width="3.85546875" style="1" customWidth="1"/>
    <col min="7936" max="7936" width="3.5703125" style="1" customWidth="1"/>
    <col min="7937" max="7937" width="2.42578125" style="1" customWidth="1"/>
    <col min="7938" max="7938" width="2.85546875" style="1" customWidth="1"/>
    <col min="7939" max="7939" width="2.42578125" style="1" customWidth="1"/>
    <col min="7940" max="7940" width="3.5703125" style="1" customWidth="1"/>
    <col min="7941" max="7941" width="2.5703125" style="1" customWidth="1"/>
    <col min="7942" max="7942" width="4.85546875" style="1" customWidth="1"/>
    <col min="7943" max="7943" width="3.5703125" style="1" customWidth="1"/>
    <col min="7944" max="7944" width="58.7109375" style="1" customWidth="1"/>
    <col min="7945" max="7945" width="14.140625" style="1" customWidth="1"/>
    <col min="7946" max="7946" width="11.7109375" style="1" customWidth="1"/>
    <col min="7947" max="8190" width="9.140625" style="1"/>
    <col min="8191" max="8191" width="3.85546875" style="1" customWidth="1"/>
    <col min="8192" max="8192" width="3.5703125" style="1" customWidth="1"/>
    <col min="8193" max="8193" width="2.42578125" style="1" customWidth="1"/>
    <col min="8194" max="8194" width="2.85546875" style="1" customWidth="1"/>
    <col min="8195" max="8195" width="2.42578125" style="1" customWidth="1"/>
    <col min="8196" max="8196" width="3.5703125" style="1" customWidth="1"/>
    <col min="8197" max="8197" width="2.5703125" style="1" customWidth="1"/>
    <col min="8198" max="8198" width="4.85546875" style="1" customWidth="1"/>
    <col min="8199" max="8199" width="3.5703125" style="1" customWidth="1"/>
    <col min="8200" max="8200" width="58.7109375" style="1" customWidth="1"/>
    <col min="8201" max="8201" width="14.140625" style="1" customWidth="1"/>
    <col min="8202" max="8202" width="11.7109375" style="1" customWidth="1"/>
    <col min="8203" max="8446" width="9.140625" style="1"/>
    <col min="8447" max="8447" width="3.85546875" style="1" customWidth="1"/>
    <col min="8448" max="8448" width="3.5703125" style="1" customWidth="1"/>
    <col min="8449" max="8449" width="2.42578125" style="1" customWidth="1"/>
    <col min="8450" max="8450" width="2.85546875" style="1" customWidth="1"/>
    <col min="8451" max="8451" width="2.42578125" style="1" customWidth="1"/>
    <col min="8452" max="8452" width="3.5703125" style="1" customWidth="1"/>
    <col min="8453" max="8453" width="2.5703125" style="1" customWidth="1"/>
    <col min="8454" max="8454" width="4.85546875" style="1" customWidth="1"/>
    <col min="8455" max="8455" width="3.5703125" style="1" customWidth="1"/>
    <col min="8456" max="8456" width="58.7109375" style="1" customWidth="1"/>
    <col min="8457" max="8457" width="14.140625" style="1" customWidth="1"/>
    <col min="8458" max="8458" width="11.7109375" style="1" customWidth="1"/>
    <col min="8459" max="8702" width="9.140625" style="1"/>
    <col min="8703" max="8703" width="3.85546875" style="1" customWidth="1"/>
    <col min="8704" max="8704" width="3.5703125" style="1" customWidth="1"/>
    <col min="8705" max="8705" width="2.42578125" style="1" customWidth="1"/>
    <col min="8706" max="8706" width="2.85546875" style="1" customWidth="1"/>
    <col min="8707" max="8707" width="2.42578125" style="1" customWidth="1"/>
    <col min="8708" max="8708" width="3.5703125" style="1" customWidth="1"/>
    <col min="8709" max="8709" width="2.5703125" style="1" customWidth="1"/>
    <col min="8710" max="8710" width="4.85546875" style="1" customWidth="1"/>
    <col min="8711" max="8711" width="3.5703125" style="1" customWidth="1"/>
    <col min="8712" max="8712" width="58.7109375" style="1" customWidth="1"/>
    <col min="8713" max="8713" width="14.140625" style="1" customWidth="1"/>
    <col min="8714" max="8714" width="11.7109375" style="1" customWidth="1"/>
    <col min="8715" max="8958" width="9.140625" style="1"/>
    <col min="8959" max="8959" width="3.85546875" style="1" customWidth="1"/>
    <col min="8960" max="8960" width="3.5703125" style="1" customWidth="1"/>
    <col min="8961" max="8961" width="2.42578125" style="1" customWidth="1"/>
    <col min="8962" max="8962" width="2.85546875" style="1" customWidth="1"/>
    <col min="8963" max="8963" width="2.42578125" style="1" customWidth="1"/>
    <col min="8964" max="8964" width="3.5703125" style="1" customWidth="1"/>
    <col min="8965" max="8965" width="2.5703125" style="1" customWidth="1"/>
    <col min="8966" max="8966" width="4.85546875" style="1" customWidth="1"/>
    <col min="8967" max="8967" width="3.5703125" style="1" customWidth="1"/>
    <col min="8968" max="8968" width="58.7109375" style="1" customWidth="1"/>
    <col min="8969" max="8969" width="14.140625" style="1" customWidth="1"/>
    <col min="8970" max="8970" width="11.7109375" style="1" customWidth="1"/>
    <col min="8971" max="9214" width="9.140625" style="1"/>
    <col min="9215" max="9215" width="3.85546875" style="1" customWidth="1"/>
    <col min="9216" max="9216" width="3.5703125" style="1" customWidth="1"/>
    <col min="9217" max="9217" width="2.42578125" style="1" customWidth="1"/>
    <col min="9218" max="9218" width="2.85546875" style="1" customWidth="1"/>
    <col min="9219" max="9219" width="2.42578125" style="1" customWidth="1"/>
    <col min="9220" max="9220" width="3.5703125" style="1" customWidth="1"/>
    <col min="9221" max="9221" width="2.5703125" style="1" customWidth="1"/>
    <col min="9222" max="9222" width="4.85546875" style="1" customWidth="1"/>
    <col min="9223" max="9223" width="3.5703125" style="1" customWidth="1"/>
    <col min="9224" max="9224" width="58.7109375" style="1" customWidth="1"/>
    <col min="9225" max="9225" width="14.140625" style="1" customWidth="1"/>
    <col min="9226" max="9226" width="11.7109375" style="1" customWidth="1"/>
    <col min="9227" max="9470" width="9.140625" style="1"/>
    <col min="9471" max="9471" width="3.85546875" style="1" customWidth="1"/>
    <col min="9472" max="9472" width="3.5703125" style="1" customWidth="1"/>
    <col min="9473" max="9473" width="2.42578125" style="1" customWidth="1"/>
    <col min="9474" max="9474" width="2.85546875" style="1" customWidth="1"/>
    <col min="9475" max="9475" width="2.42578125" style="1" customWidth="1"/>
    <col min="9476" max="9476" width="3.5703125" style="1" customWidth="1"/>
    <col min="9477" max="9477" width="2.5703125" style="1" customWidth="1"/>
    <col min="9478" max="9478" width="4.85546875" style="1" customWidth="1"/>
    <col min="9479" max="9479" width="3.5703125" style="1" customWidth="1"/>
    <col min="9480" max="9480" width="58.7109375" style="1" customWidth="1"/>
    <col min="9481" max="9481" width="14.140625" style="1" customWidth="1"/>
    <col min="9482" max="9482" width="11.7109375" style="1" customWidth="1"/>
    <col min="9483" max="9726" width="9.140625" style="1"/>
    <col min="9727" max="9727" width="3.85546875" style="1" customWidth="1"/>
    <col min="9728" max="9728" width="3.5703125" style="1" customWidth="1"/>
    <col min="9729" max="9729" width="2.42578125" style="1" customWidth="1"/>
    <col min="9730" max="9730" width="2.85546875" style="1" customWidth="1"/>
    <col min="9731" max="9731" width="2.42578125" style="1" customWidth="1"/>
    <col min="9732" max="9732" width="3.5703125" style="1" customWidth="1"/>
    <col min="9733" max="9733" width="2.5703125" style="1" customWidth="1"/>
    <col min="9734" max="9734" width="4.85546875" style="1" customWidth="1"/>
    <col min="9735" max="9735" width="3.5703125" style="1" customWidth="1"/>
    <col min="9736" max="9736" width="58.7109375" style="1" customWidth="1"/>
    <col min="9737" max="9737" width="14.140625" style="1" customWidth="1"/>
    <col min="9738" max="9738" width="11.7109375" style="1" customWidth="1"/>
    <col min="9739" max="9982" width="9.140625" style="1"/>
    <col min="9983" max="9983" width="3.85546875" style="1" customWidth="1"/>
    <col min="9984" max="9984" width="3.5703125" style="1" customWidth="1"/>
    <col min="9985" max="9985" width="2.42578125" style="1" customWidth="1"/>
    <col min="9986" max="9986" width="2.85546875" style="1" customWidth="1"/>
    <col min="9987" max="9987" width="2.42578125" style="1" customWidth="1"/>
    <col min="9988" max="9988" width="3.5703125" style="1" customWidth="1"/>
    <col min="9989" max="9989" width="2.5703125" style="1" customWidth="1"/>
    <col min="9990" max="9990" width="4.85546875" style="1" customWidth="1"/>
    <col min="9991" max="9991" width="3.5703125" style="1" customWidth="1"/>
    <col min="9992" max="9992" width="58.7109375" style="1" customWidth="1"/>
    <col min="9993" max="9993" width="14.140625" style="1" customWidth="1"/>
    <col min="9994" max="9994" width="11.7109375" style="1" customWidth="1"/>
    <col min="9995" max="10238" width="9.140625" style="1"/>
    <col min="10239" max="10239" width="3.85546875" style="1" customWidth="1"/>
    <col min="10240" max="10240" width="3.5703125" style="1" customWidth="1"/>
    <col min="10241" max="10241" width="2.42578125" style="1" customWidth="1"/>
    <col min="10242" max="10242" width="2.85546875" style="1" customWidth="1"/>
    <col min="10243" max="10243" width="2.42578125" style="1" customWidth="1"/>
    <col min="10244" max="10244" width="3.5703125" style="1" customWidth="1"/>
    <col min="10245" max="10245" width="2.5703125" style="1" customWidth="1"/>
    <col min="10246" max="10246" width="4.85546875" style="1" customWidth="1"/>
    <col min="10247" max="10247" width="3.5703125" style="1" customWidth="1"/>
    <col min="10248" max="10248" width="58.7109375" style="1" customWidth="1"/>
    <col min="10249" max="10249" width="14.140625" style="1" customWidth="1"/>
    <col min="10250" max="10250" width="11.7109375" style="1" customWidth="1"/>
    <col min="10251" max="10494" width="9.140625" style="1"/>
    <col min="10495" max="10495" width="3.85546875" style="1" customWidth="1"/>
    <col min="10496" max="10496" width="3.5703125" style="1" customWidth="1"/>
    <col min="10497" max="10497" width="2.42578125" style="1" customWidth="1"/>
    <col min="10498" max="10498" width="2.85546875" style="1" customWidth="1"/>
    <col min="10499" max="10499" width="2.42578125" style="1" customWidth="1"/>
    <col min="10500" max="10500" width="3.5703125" style="1" customWidth="1"/>
    <col min="10501" max="10501" width="2.5703125" style="1" customWidth="1"/>
    <col min="10502" max="10502" width="4.85546875" style="1" customWidth="1"/>
    <col min="10503" max="10503" width="3.5703125" style="1" customWidth="1"/>
    <col min="10504" max="10504" width="58.7109375" style="1" customWidth="1"/>
    <col min="10505" max="10505" width="14.140625" style="1" customWidth="1"/>
    <col min="10506" max="10506" width="11.7109375" style="1" customWidth="1"/>
    <col min="10507" max="10750" width="9.140625" style="1"/>
    <col min="10751" max="10751" width="3.85546875" style="1" customWidth="1"/>
    <col min="10752" max="10752" width="3.5703125" style="1" customWidth="1"/>
    <col min="10753" max="10753" width="2.42578125" style="1" customWidth="1"/>
    <col min="10754" max="10754" width="2.85546875" style="1" customWidth="1"/>
    <col min="10755" max="10755" width="2.42578125" style="1" customWidth="1"/>
    <col min="10756" max="10756" width="3.5703125" style="1" customWidth="1"/>
    <col min="10757" max="10757" width="2.5703125" style="1" customWidth="1"/>
    <col min="10758" max="10758" width="4.85546875" style="1" customWidth="1"/>
    <col min="10759" max="10759" width="3.5703125" style="1" customWidth="1"/>
    <col min="10760" max="10760" width="58.7109375" style="1" customWidth="1"/>
    <col min="10761" max="10761" width="14.140625" style="1" customWidth="1"/>
    <col min="10762" max="10762" width="11.7109375" style="1" customWidth="1"/>
    <col min="10763" max="11006" width="9.140625" style="1"/>
    <col min="11007" max="11007" width="3.85546875" style="1" customWidth="1"/>
    <col min="11008" max="11008" width="3.5703125" style="1" customWidth="1"/>
    <col min="11009" max="11009" width="2.42578125" style="1" customWidth="1"/>
    <col min="11010" max="11010" width="2.85546875" style="1" customWidth="1"/>
    <col min="11011" max="11011" width="2.42578125" style="1" customWidth="1"/>
    <col min="11012" max="11012" width="3.5703125" style="1" customWidth="1"/>
    <col min="11013" max="11013" width="2.5703125" style="1" customWidth="1"/>
    <col min="11014" max="11014" width="4.85546875" style="1" customWidth="1"/>
    <col min="11015" max="11015" width="3.5703125" style="1" customWidth="1"/>
    <col min="11016" max="11016" width="58.7109375" style="1" customWidth="1"/>
    <col min="11017" max="11017" width="14.140625" style="1" customWidth="1"/>
    <col min="11018" max="11018" width="11.7109375" style="1" customWidth="1"/>
    <col min="11019" max="11262" width="9.140625" style="1"/>
    <col min="11263" max="11263" width="3.85546875" style="1" customWidth="1"/>
    <col min="11264" max="11264" width="3.5703125" style="1" customWidth="1"/>
    <col min="11265" max="11265" width="2.42578125" style="1" customWidth="1"/>
    <col min="11266" max="11266" width="2.85546875" style="1" customWidth="1"/>
    <col min="11267" max="11267" width="2.42578125" style="1" customWidth="1"/>
    <col min="11268" max="11268" width="3.5703125" style="1" customWidth="1"/>
    <col min="11269" max="11269" width="2.5703125" style="1" customWidth="1"/>
    <col min="11270" max="11270" width="4.85546875" style="1" customWidth="1"/>
    <col min="11271" max="11271" width="3.5703125" style="1" customWidth="1"/>
    <col min="11272" max="11272" width="58.7109375" style="1" customWidth="1"/>
    <col min="11273" max="11273" width="14.140625" style="1" customWidth="1"/>
    <col min="11274" max="11274" width="11.7109375" style="1" customWidth="1"/>
    <col min="11275" max="11518" width="9.140625" style="1"/>
    <col min="11519" max="11519" width="3.85546875" style="1" customWidth="1"/>
    <col min="11520" max="11520" width="3.5703125" style="1" customWidth="1"/>
    <col min="11521" max="11521" width="2.42578125" style="1" customWidth="1"/>
    <col min="11522" max="11522" width="2.85546875" style="1" customWidth="1"/>
    <col min="11523" max="11523" width="2.42578125" style="1" customWidth="1"/>
    <col min="11524" max="11524" width="3.5703125" style="1" customWidth="1"/>
    <col min="11525" max="11525" width="2.5703125" style="1" customWidth="1"/>
    <col min="11526" max="11526" width="4.85546875" style="1" customWidth="1"/>
    <col min="11527" max="11527" width="3.5703125" style="1" customWidth="1"/>
    <col min="11528" max="11528" width="58.7109375" style="1" customWidth="1"/>
    <col min="11529" max="11529" width="14.140625" style="1" customWidth="1"/>
    <col min="11530" max="11530" width="11.7109375" style="1" customWidth="1"/>
    <col min="11531" max="11774" width="9.140625" style="1"/>
    <col min="11775" max="11775" width="3.85546875" style="1" customWidth="1"/>
    <col min="11776" max="11776" width="3.5703125" style="1" customWidth="1"/>
    <col min="11777" max="11777" width="2.42578125" style="1" customWidth="1"/>
    <col min="11778" max="11778" width="2.85546875" style="1" customWidth="1"/>
    <col min="11779" max="11779" width="2.42578125" style="1" customWidth="1"/>
    <col min="11780" max="11780" width="3.5703125" style="1" customWidth="1"/>
    <col min="11781" max="11781" width="2.5703125" style="1" customWidth="1"/>
    <col min="11782" max="11782" width="4.85546875" style="1" customWidth="1"/>
    <col min="11783" max="11783" width="3.5703125" style="1" customWidth="1"/>
    <col min="11784" max="11784" width="58.7109375" style="1" customWidth="1"/>
    <col min="11785" max="11785" width="14.140625" style="1" customWidth="1"/>
    <col min="11786" max="11786" width="11.7109375" style="1" customWidth="1"/>
    <col min="11787" max="12030" width="9.140625" style="1"/>
    <col min="12031" max="12031" width="3.85546875" style="1" customWidth="1"/>
    <col min="12032" max="12032" width="3.5703125" style="1" customWidth="1"/>
    <col min="12033" max="12033" width="2.42578125" style="1" customWidth="1"/>
    <col min="12034" max="12034" width="2.85546875" style="1" customWidth="1"/>
    <col min="12035" max="12035" width="2.42578125" style="1" customWidth="1"/>
    <col min="12036" max="12036" width="3.5703125" style="1" customWidth="1"/>
    <col min="12037" max="12037" width="2.5703125" style="1" customWidth="1"/>
    <col min="12038" max="12038" width="4.85546875" style="1" customWidth="1"/>
    <col min="12039" max="12039" width="3.5703125" style="1" customWidth="1"/>
    <col min="12040" max="12040" width="58.7109375" style="1" customWidth="1"/>
    <col min="12041" max="12041" width="14.140625" style="1" customWidth="1"/>
    <col min="12042" max="12042" width="11.7109375" style="1" customWidth="1"/>
    <col min="12043" max="12286" width="9.140625" style="1"/>
    <col min="12287" max="12287" width="3.85546875" style="1" customWidth="1"/>
    <col min="12288" max="12288" width="3.5703125" style="1" customWidth="1"/>
    <col min="12289" max="12289" width="2.42578125" style="1" customWidth="1"/>
    <col min="12290" max="12290" width="2.85546875" style="1" customWidth="1"/>
    <col min="12291" max="12291" width="2.42578125" style="1" customWidth="1"/>
    <col min="12292" max="12292" width="3.5703125" style="1" customWidth="1"/>
    <col min="12293" max="12293" width="2.5703125" style="1" customWidth="1"/>
    <col min="12294" max="12294" width="4.85546875" style="1" customWidth="1"/>
    <col min="12295" max="12295" width="3.5703125" style="1" customWidth="1"/>
    <col min="12296" max="12296" width="58.7109375" style="1" customWidth="1"/>
    <col min="12297" max="12297" width="14.140625" style="1" customWidth="1"/>
    <col min="12298" max="12298" width="11.7109375" style="1" customWidth="1"/>
    <col min="12299" max="12542" width="9.140625" style="1"/>
    <col min="12543" max="12543" width="3.85546875" style="1" customWidth="1"/>
    <col min="12544" max="12544" width="3.5703125" style="1" customWidth="1"/>
    <col min="12545" max="12545" width="2.42578125" style="1" customWidth="1"/>
    <col min="12546" max="12546" width="2.85546875" style="1" customWidth="1"/>
    <col min="12547" max="12547" width="2.42578125" style="1" customWidth="1"/>
    <col min="12548" max="12548" width="3.5703125" style="1" customWidth="1"/>
    <col min="12549" max="12549" width="2.5703125" style="1" customWidth="1"/>
    <col min="12550" max="12550" width="4.85546875" style="1" customWidth="1"/>
    <col min="12551" max="12551" width="3.5703125" style="1" customWidth="1"/>
    <col min="12552" max="12552" width="58.7109375" style="1" customWidth="1"/>
    <col min="12553" max="12553" width="14.140625" style="1" customWidth="1"/>
    <col min="12554" max="12554" width="11.7109375" style="1" customWidth="1"/>
    <col min="12555" max="12798" width="9.140625" style="1"/>
    <col min="12799" max="12799" width="3.85546875" style="1" customWidth="1"/>
    <col min="12800" max="12800" width="3.5703125" style="1" customWidth="1"/>
    <col min="12801" max="12801" width="2.42578125" style="1" customWidth="1"/>
    <col min="12802" max="12802" width="2.85546875" style="1" customWidth="1"/>
    <col min="12803" max="12803" width="2.42578125" style="1" customWidth="1"/>
    <col min="12804" max="12804" width="3.5703125" style="1" customWidth="1"/>
    <col min="12805" max="12805" width="2.5703125" style="1" customWidth="1"/>
    <col min="12806" max="12806" width="4.85546875" style="1" customWidth="1"/>
    <col min="12807" max="12807" width="3.5703125" style="1" customWidth="1"/>
    <col min="12808" max="12808" width="58.7109375" style="1" customWidth="1"/>
    <col min="12809" max="12809" width="14.140625" style="1" customWidth="1"/>
    <col min="12810" max="12810" width="11.7109375" style="1" customWidth="1"/>
    <col min="12811" max="13054" width="9.140625" style="1"/>
    <col min="13055" max="13055" width="3.85546875" style="1" customWidth="1"/>
    <col min="13056" max="13056" width="3.5703125" style="1" customWidth="1"/>
    <col min="13057" max="13057" width="2.42578125" style="1" customWidth="1"/>
    <col min="13058" max="13058" width="2.85546875" style="1" customWidth="1"/>
    <col min="13059" max="13059" width="2.42578125" style="1" customWidth="1"/>
    <col min="13060" max="13060" width="3.5703125" style="1" customWidth="1"/>
    <col min="13061" max="13061" width="2.5703125" style="1" customWidth="1"/>
    <col min="13062" max="13062" width="4.85546875" style="1" customWidth="1"/>
    <col min="13063" max="13063" width="3.5703125" style="1" customWidth="1"/>
    <col min="13064" max="13064" width="58.7109375" style="1" customWidth="1"/>
    <col min="13065" max="13065" width="14.140625" style="1" customWidth="1"/>
    <col min="13066" max="13066" width="11.7109375" style="1" customWidth="1"/>
    <col min="13067" max="13310" width="9.140625" style="1"/>
    <col min="13311" max="13311" width="3.85546875" style="1" customWidth="1"/>
    <col min="13312" max="13312" width="3.5703125" style="1" customWidth="1"/>
    <col min="13313" max="13313" width="2.42578125" style="1" customWidth="1"/>
    <col min="13314" max="13314" width="2.85546875" style="1" customWidth="1"/>
    <col min="13315" max="13315" width="2.42578125" style="1" customWidth="1"/>
    <col min="13316" max="13316" width="3.5703125" style="1" customWidth="1"/>
    <col min="13317" max="13317" width="2.5703125" style="1" customWidth="1"/>
    <col min="13318" max="13318" width="4.85546875" style="1" customWidth="1"/>
    <col min="13319" max="13319" width="3.5703125" style="1" customWidth="1"/>
    <col min="13320" max="13320" width="58.7109375" style="1" customWidth="1"/>
    <col min="13321" max="13321" width="14.140625" style="1" customWidth="1"/>
    <col min="13322" max="13322" width="11.7109375" style="1" customWidth="1"/>
    <col min="13323" max="13566" width="9.140625" style="1"/>
    <col min="13567" max="13567" width="3.85546875" style="1" customWidth="1"/>
    <col min="13568" max="13568" width="3.5703125" style="1" customWidth="1"/>
    <col min="13569" max="13569" width="2.42578125" style="1" customWidth="1"/>
    <col min="13570" max="13570" width="2.85546875" style="1" customWidth="1"/>
    <col min="13571" max="13571" width="2.42578125" style="1" customWidth="1"/>
    <col min="13572" max="13572" width="3.5703125" style="1" customWidth="1"/>
    <col min="13573" max="13573" width="2.5703125" style="1" customWidth="1"/>
    <col min="13574" max="13574" width="4.85546875" style="1" customWidth="1"/>
    <col min="13575" max="13575" width="3.5703125" style="1" customWidth="1"/>
    <col min="13576" max="13576" width="58.7109375" style="1" customWidth="1"/>
    <col min="13577" max="13577" width="14.140625" style="1" customWidth="1"/>
    <col min="13578" max="13578" width="11.7109375" style="1" customWidth="1"/>
    <col min="13579" max="13822" width="9.140625" style="1"/>
    <col min="13823" max="13823" width="3.85546875" style="1" customWidth="1"/>
    <col min="13824" max="13824" width="3.5703125" style="1" customWidth="1"/>
    <col min="13825" max="13825" width="2.42578125" style="1" customWidth="1"/>
    <col min="13826" max="13826" width="2.85546875" style="1" customWidth="1"/>
    <col min="13827" max="13827" width="2.42578125" style="1" customWidth="1"/>
    <col min="13828" max="13828" width="3.5703125" style="1" customWidth="1"/>
    <col min="13829" max="13829" width="2.5703125" style="1" customWidth="1"/>
    <col min="13830" max="13830" width="4.85546875" style="1" customWidth="1"/>
    <col min="13831" max="13831" width="3.5703125" style="1" customWidth="1"/>
    <col min="13832" max="13832" width="58.7109375" style="1" customWidth="1"/>
    <col min="13833" max="13833" width="14.140625" style="1" customWidth="1"/>
    <col min="13834" max="13834" width="11.7109375" style="1" customWidth="1"/>
    <col min="13835" max="14078" width="9.140625" style="1"/>
    <col min="14079" max="14079" width="3.85546875" style="1" customWidth="1"/>
    <col min="14080" max="14080" width="3.5703125" style="1" customWidth="1"/>
    <col min="14081" max="14081" width="2.42578125" style="1" customWidth="1"/>
    <col min="14082" max="14082" width="2.85546875" style="1" customWidth="1"/>
    <col min="14083" max="14083" width="2.42578125" style="1" customWidth="1"/>
    <col min="14084" max="14084" width="3.5703125" style="1" customWidth="1"/>
    <col min="14085" max="14085" width="2.5703125" style="1" customWidth="1"/>
    <col min="14086" max="14086" width="4.85546875" style="1" customWidth="1"/>
    <col min="14087" max="14087" width="3.5703125" style="1" customWidth="1"/>
    <col min="14088" max="14088" width="58.7109375" style="1" customWidth="1"/>
    <col min="14089" max="14089" width="14.140625" style="1" customWidth="1"/>
    <col min="14090" max="14090" width="11.7109375" style="1" customWidth="1"/>
    <col min="14091" max="14334" width="9.140625" style="1"/>
    <col min="14335" max="14335" width="3.85546875" style="1" customWidth="1"/>
    <col min="14336" max="14336" width="3.5703125" style="1" customWidth="1"/>
    <col min="14337" max="14337" width="2.42578125" style="1" customWidth="1"/>
    <col min="14338" max="14338" width="2.85546875" style="1" customWidth="1"/>
    <col min="14339" max="14339" width="2.42578125" style="1" customWidth="1"/>
    <col min="14340" max="14340" width="3.5703125" style="1" customWidth="1"/>
    <col min="14341" max="14341" width="2.5703125" style="1" customWidth="1"/>
    <col min="14342" max="14342" width="4.85546875" style="1" customWidth="1"/>
    <col min="14343" max="14343" width="3.5703125" style="1" customWidth="1"/>
    <col min="14344" max="14344" width="58.7109375" style="1" customWidth="1"/>
    <col min="14345" max="14345" width="14.140625" style="1" customWidth="1"/>
    <col min="14346" max="14346" width="11.7109375" style="1" customWidth="1"/>
    <col min="14347" max="14590" width="9.140625" style="1"/>
    <col min="14591" max="14591" width="3.85546875" style="1" customWidth="1"/>
    <col min="14592" max="14592" width="3.5703125" style="1" customWidth="1"/>
    <col min="14593" max="14593" width="2.42578125" style="1" customWidth="1"/>
    <col min="14594" max="14594" width="2.85546875" style="1" customWidth="1"/>
    <col min="14595" max="14595" width="2.42578125" style="1" customWidth="1"/>
    <col min="14596" max="14596" width="3.5703125" style="1" customWidth="1"/>
    <col min="14597" max="14597" width="2.5703125" style="1" customWidth="1"/>
    <col min="14598" max="14598" width="4.85546875" style="1" customWidth="1"/>
    <col min="14599" max="14599" width="3.5703125" style="1" customWidth="1"/>
    <col min="14600" max="14600" width="58.7109375" style="1" customWidth="1"/>
    <col min="14601" max="14601" width="14.140625" style="1" customWidth="1"/>
    <col min="14602" max="14602" width="11.7109375" style="1" customWidth="1"/>
    <col min="14603" max="14846" width="9.140625" style="1"/>
    <col min="14847" max="14847" width="3.85546875" style="1" customWidth="1"/>
    <col min="14848" max="14848" width="3.5703125" style="1" customWidth="1"/>
    <col min="14849" max="14849" width="2.42578125" style="1" customWidth="1"/>
    <col min="14850" max="14850" width="2.85546875" style="1" customWidth="1"/>
    <col min="14851" max="14851" width="2.42578125" style="1" customWidth="1"/>
    <col min="14852" max="14852" width="3.5703125" style="1" customWidth="1"/>
    <col min="14853" max="14853" width="2.5703125" style="1" customWidth="1"/>
    <col min="14854" max="14854" width="4.85546875" style="1" customWidth="1"/>
    <col min="14855" max="14855" width="3.5703125" style="1" customWidth="1"/>
    <col min="14856" max="14856" width="58.7109375" style="1" customWidth="1"/>
    <col min="14857" max="14857" width="14.140625" style="1" customWidth="1"/>
    <col min="14858" max="14858" width="11.7109375" style="1" customWidth="1"/>
    <col min="14859" max="15102" width="9.140625" style="1"/>
    <col min="15103" max="15103" width="3.85546875" style="1" customWidth="1"/>
    <col min="15104" max="15104" width="3.5703125" style="1" customWidth="1"/>
    <col min="15105" max="15105" width="2.42578125" style="1" customWidth="1"/>
    <col min="15106" max="15106" width="2.85546875" style="1" customWidth="1"/>
    <col min="15107" max="15107" width="2.42578125" style="1" customWidth="1"/>
    <col min="15108" max="15108" width="3.5703125" style="1" customWidth="1"/>
    <col min="15109" max="15109" width="2.5703125" style="1" customWidth="1"/>
    <col min="15110" max="15110" width="4.85546875" style="1" customWidth="1"/>
    <col min="15111" max="15111" width="3.5703125" style="1" customWidth="1"/>
    <col min="15112" max="15112" width="58.7109375" style="1" customWidth="1"/>
    <col min="15113" max="15113" width="14.140625" style="1" customWidth="1"/>
    <col min="15114" max="15114" width="11.7109375" style="1" customWidth="1"/>
    <col min="15115" max="15358" width="9.140625" style="1"/>
    <col min="15359" max="15359" width="3.85546875" style="1" customWidth="1"/>
    <col min="15360" max="15360" width="3.5703125" style="1" customWidth="1"/>
    <col min="15361" max="15361" width="2.42578125" style="1" customWidth="1"/>
    <col min="15362" max="15362" width="2.85546875" style="1" customWidth="1"/>
    <col min="15363" max="15363" width="2.42578125" style="1" customWidth="1"/>
    <col min="15364" max="15364" width="3.5703125" style="1" customWidth="1"/>
    <col min="15365" max="15365" width="2.5703125" style="1" customWidth="1"/>
    <col min="15366" max="15366" width="4.85546875" style="1" customWidth="1"/>
    <col min="15367" max="15367" width="3.5703125" style="1" customWidth="1"/>
    <col min="15368" max="15368" width="58.7109375" style="1" customWidth="1"/>
    <col min="15369" max="15369" width="14.140625" style="1" customWidth="1"/>
    <col min="15370" max="15370" width="11.7109375" style="1" customWidth="1"/>
    <col min="15371" max="15614" width="9.140625" style="1"/>
    <col min="15615" max="15615" width="3.85546875" style="1" customWidth="1"/>
    <col min="15616" max="15616" width="3.5703125" style="1" customWidth="1"/>
    <col min="15617" max="15617" width="2.42578125" style="1" customWidth="1"/>
    <col min="15618" max="15618" width="2.85546875" style="1" customWidth="1"/>
    <col min="15619" max="15619" width="2.42578125" style="1" customWidth="1"/>
    <col min="15620" max="15620" width="3.5703125" style="1" customWidth="1"/>
    <col min="15621" max="15621" width="2.5703125" style="1" customWidth="1"/>
    <col min="15622" max="15622" width="4.85546875" style="1" customWidth="1"/>
    <col min="15623" max="15623" width="3.5703125" style="1" customWidth="1"/>
    <col min="15624" max="15624" width="58.7109375" style="1" customWidth="1"/>
    <col min="15625" max="15625" width="14.140625" style="1" customWidth="1"/>
    <col min="15626" max="15626" width="11.7109375" style="1" customWidth="1"/>
    <col min="15627" max="15870" width="9.140625" style="1"/>
    <col min="15871" max="15871" width="3.85546875" style="1" customWidth="1"/>
    <col min="15872" max="15872" width="3.5703125" style="1" customWidth="1"/>
    <col min="15873" max="15873" width="2.42578125" style="1" customWidth="1"/>
    <col min="15874" max="15874" width="2.85546875" style="1" customWidth="1"/>
    <col min="15875" max="15875" width="2.42578125" style="1" customWidth="1"/>
    <col min="15876" max="15876" width="3.5703125" style="1" customWidth="1"/>
    <col min="15877" max="15877" width="2.5703125" style="1" customWidth="1"/>
    <col min="15878" max="15878" width="4.85546875" style="1" customWidth="1"/>
    <col min="15879" max="15879" width="3.5703125" style="1" customWidth="1"/>
    <col min="15880" max="15880" width="58.7109375" style="1" customWidth="1"/>
    <col min="15881" max="15881" width="14.140625" style="1" customWidth="1"/>
    <col min="15882" max="15882" width="11.7109375" style="1" customWidth="1"/>
    <col min="15883" max="16126" width="9.140625" style="1"/>
    <col min="16127" max="16127" width="3.85546875" style="1" customWidth="1"/>
    <col min="16128" max="16128" width="3.5703125" style="1" customWidth="1"/>
    <col min="16129" max="16129" width="2.42578125" style="1" customWidth="1"/>
    <col min="16130" max="16130" width="2.85546875" style="1" customWidth="1"/>
    <col min="16131" max="16131" width="2.42578125" style="1" customWidth="1"/>
    <col min="16132" max="16132" width="3.5703125" style="1" customWidth="1"/>
    <col min="16133" max="16133" width="2.5703125" style="1" customWidth="1"/>
    <col min="16134" max="16134" width="4.85546875" style="1" customWidth="1"/>
    <col min="16135" max="16135" width="3.5703125" style="1" customWidth="1"/>
    <col min="16136" max="16136" width="58.7109375" style="1" customWidth="1"/>
    <col min="16137" max="16137" width="14.140625" style="1" customWidth="1"/>
    <col min="16138" max="16138" width="11.7109375" style="1" customWidth="1"/>
    <col min="16139" max="16384" width="9.140625" style="1"/>
  </cols>
  <sheetData>
    <row r="1" spans="1:13">
      <c r="K1" s="4" t="s">
        <v>577</v>
      </c>
      <c r="M1" s="6"/>
    </row>
    <row r="2" spans="1:13">
      <c r="K2" s="148" t="s">
        <v>408</v>
      </c>
      <c r="L2" s="148"/>
      <c r="M2" s="148"/>
    </row>
    <row r="3" spans="1:13" ht="12" customHeight="1">
      <c r="A3" s="7"/>
      <c r="B3" s="7"/>
      <c r="C3" s="7"/>
      <c r="D3" s="7"/>
      <c r="E3" s="7"/>
      <c r="F3" s="7"/>
      <c r="G3" s="7"/>
      <c r="H3" s="7"/>
      <c r="I3" s="7"/>
      <c r="J3" s="7"/>
      <c r="K3" s="148" t="s">
        <v>409</v>
      </c>
      <c r="L3" s="148"/>
      <c r="M3" s="148"/>
    </row>
    <row r="4" spans="1:13" ht="12" customHeight="1">
      <c r="A4" s="7" t="s">
        <v>617</v>
      </c>
      <c r="B4" s="7"/>
      <c r="C4" s="7"/>
      <c r="D4" s="7"/>
      <c r="E4" s="7"/>
      <c r="F4" s="7"/>
      <c r="G4" s="7"/>
      <c r="H4" s="7"/>
      <c r="I4" s="7"/>
      <c r="J4" s="7"/>
      <c r="K4" s="148" t="s">
        <v>1019</v>
      </c>
      <c r="L4" s="148"/>
      <c r="M4" s="148"/>
    </row>
    <row r="5" spans="1:13" ht="12" customHeight="1">
      <c r="A5" s="7" t="s">
        <v>618</v>
      </c>
      <c r="B5" s="7"/>
      <c r="C5" s="7"/>
      <c r="D5" s="7"/>
      <c r="E5" s="7"/>
      <c r="F5" s="7"/>
      <c r="G5" s="7"/>
      <c r="H5" s="7"/>
      <c r="I5" s="7"/>
      <c r="J5" s="7"/>
      <c r="K5" s="7"/>
    </row>
    <row r="6" spans="1:13" ht="12" customHeight="1">
      <c r="A6" s="8"/>
      <c r="B6" s="8"/>
      <c r="C6" s="8"/>
      <c r="D6" s="8"/>
      <c r="E6" s="8"/>
      <c r="F6" s="8"/>
      <c r="G6" s="8"/>
      <c r="H6" s="8"/>
      <c r="I6" s="8"/>
      <c r="J6" s="8"/>
      <c r="K6" s="8"/>
    </row>
    <row r="7" spans="1:13">
      <c r="B7" s="147" t="s">
        <v>972</v>
      </c>
      <c r="C7" s="147"/>
      <c r="D7" s="147"/>
      <c r="E7" s="147"/>
      <c r="F7" s="147"/>
      <c r="G7" s="147"/>
      <c r="H7" s="147"/>
      <c r="I7" s="147"/>
      <c r="J7" s="147"/>
      <c r="K7" s="147"/>
    </row>
    <row r="8" spans="1:13">
      <c r="B8" s="9"/>
      <c r="C8" s="9"/>
      <c r="D8" s="9"/>
      <c r="E8" s="9"/>
      <c r="F8" s="9"/>
      <c r="G8" s="9"/>
      <c r="H8" s="9"/>
      <c r="I8" s="9"/>
      <c r="J8" s="9"/>
      <c r="K8" s="9"/>
    </row>
    <row r="9" spans="1:13">
      <c r="A9" s="153" t="s">
        <v>268</v>
      </c>
      <c r="B9" s="153" t="s">
        <v>269</v>
      </c>
      <c r="C9" s="153"/>
      <c r="D9" s="153"/>
      <c r="E9" s="153"/>
      <c r="F9" s="153"/>
      <c r="G9" s="153"/>
      <c r="H9" s="153"/>
      <c r="I9" s="153"/>
      <c r="J9" s="154" t="s">
        <v>270</v>
      </c>
      <c r="K9" s="153" t="s">
        <v>582</v>
      </c>
      <c r="L9" s="149" t="s">
        <v>572</v>
      </c>
      <c r="M9" s="150"/>
    </row>
    <row r="10" spans="1:13" ht="12" customHeight="1">
      <c r="A10" s="153"/>
      <c r="B10" s="153"/>
      <c r="C10" s="153"/>
      <c r="D10" s="153"/>
      <c r="E10" s="153"/>
      <c r="F10" s="153"/>
      <c r="G10" s="153"/>
      <c r="H10" s="153"/>
      <c r="I10" s="153"/>
      <c r="J10" s="154"/>
      <c r="K10" s="153"/>
      <c r="L10" s="151"/>
      <c r="M10" s="152"/>
    </row>
    <row r="11" spans="1:13" s="3" customFormat="1" ht="11.25" customHeight="1">
      <c r="A11" s="153"/>
      <c r="B11" s="153"/>
      <c r="C11" s="153"/>
      <c r="D11" s="153"/>
      <c r="E11" s="153"/>
      <c r="F11" s="153"/>
      <c r="G11" s="153"/>
      <c r="H11" s="153"/>
      <c r="I11" s="153"/>
      <c r="J11" s="154"/>
      <c r="K11" s="153"/>
      <c r="L11" s="10" t="s">
        <v>573</v>
      </c>
      <c r="M11" s="11" t="s">
        <v>574</v>
      </c>
    </row>
    <row r="12" spans="1:13" s="3" customFormat="1">
      <c r="A12" s="12">
        <v>1</v>
      </c>
      <c r="B12" s="13" t="s">
        <v>0</v>
      </c>
      <c r="C12" s="14">
        <v>1</v>
      </c>
      <c r="D12" s="13" t="s">
        <v>271</v>
      </c>
      <c r="E12" s="13" t="s">
        <v>271</v>
      </c>
      <c r="F12" s="13" t="s">
        <v>0</v>
      </c>
      <c r="G12" s="13" t="s">
        <v>271</v>
      </c>
      <c r="H12" s="13" t="s">
        <v>158</v>
      </c>
      <c r="I12" s="15" t="s">
        <v>0</v>
      </c>
      <c r="J12" s="16" t="s">
        <v>272</v>
      </c>
      <c r="K12" s="17">
        <f>K13+K25+K37+K43+K48+K53+K69+K58+K76+K19</f>
        <v>147849065</v>
      </c>
      <c r="L12" s="17">
        <f>L13+L25+L37+L43+L48+L53+L69+L58+L76+L19</f>
        <v>86784100.780000001</v>
      </c>
      <c r="M12" s="18">
        <f>L12/K12*100</f>
        <v>58.697767740364135</v>
      </c>
    </row>
    <row r="13" spans="1:13" s="3" customFormat="1">
      <c r="A13" s="12">
        <v>2</v>
      </c>
      <c r="B13" s="19" t="s">
        <v>0</v>
      </c>
      <c r="C13" s="14">
        <v>1</v>
      </c>
      <c r="D13" s="13" t="s">
        <v>273</v>
      </c>
      <c r="E13" s="13" t="s">
        <v>271</v>
      </c>
      <c r="F13" s="13" t="s">
        <v>0</v>
      </c>
      <c r="G13" s="13" t="s">
        <v>271</v>
      </c>
      <c r="H13" s="13" t="s">
        <v>158</v>
      </c>
      <c r="I13" s="13" t="s">
        <v>0</v>
      </c>
      <c r="J13" s="20" t="s">
        <v>274</v>
      </c>
      <c r="K13" s="17">
        <f>K14</f>
        <v>120405000</v>
      </c>
      <c r="L13" s="21">
        <f>L14</f>
        <v>66913000.940000013</v>
      </c>
      <c r="M13" s="18">
        <f t="shared" ref="M13:M110" si="0">L13/K13*100</f>
        <v>55.573274315850682</v>
      </c>
    </row>
    <row r="14" spans="1:13">
      <c r="A14" s="12">
        <v>3</v>
      </c>
      <c r="B14" s="22" t="s">
        <v>0</v>
      </c>
      <c r="C14" s="23">
        <v>1</v>
      </c>
      <c r="D14" s="22" t="s">
        <v>273</v>
      </c>
      <c r="E14" s="22" t="s">
        <v>275</v>
      </c>
      <c r="F14" s="22" t="s">
        <v>0</v>
      </c>
      <c r="G14" s="22" t="s">
        <v>273</v>
      </c>
      <c r="H14" s="22" t="s">
        <v>158</v>
      </c>
      <c r="I14" s="22" t="s">
        <v>26</v>
      </c>
      <c r="J14" s="24" t="s">
        <v>276</v>
      </c>
      <c r="K14" s="25">
        <f>K15+K16+K18+K17</f>
        <v>120405000</v>
      </c>
      <c r="L14" s="26">
        <f>L15+L16+L18+L17</f>
        <v>66913000.940000013</v>
      </c>
      <c r="M14" s="27">
        <f t="shared" si="0"/>
        <v>55.573274315850682</v>
      </c>
    </row>
    <row r="15" spans="1:13" ht="60">
      <c r="A15" s="12">
        <v>4</v>
      </c>
      <c r="B15" s="22" t="s">
        <v>277</v>
      </c>
      <c r="C15" s="23">
        <v>1</v>
      </c>
      <c r="D15" s="28" t="s">
        <v>273</v>
      </c>
      <c r="E15" s="28" t="s">
        <v>275</v>
      </c>
      <c r="F15" s="22" t="s">
        <v>278</v>
      </c>
      <c r="G15" s="28" t="s">
        <v>273</v>
      </c>
      <c r="H15" s="28" t="s">
        <v>158</v>
      </c>
      <c r="I15" s="28" t="s">
        <v>26</v>
      </c>
      <c r="J15" s="29" t="s">
        <v>279</v>
      </c>
      <c r="K15" s="25">
        <f>115940000+4000000</f>
        <v>119940000</v>
      </c>
      <c r="L15" s="26">
        <f>63536070.6+666765.2+81070.93-268792.54</f>
        <v>64015114.190000005</v>
      </c>
      <c r="M15" s="27">
        <f t="shared" si="0"/>
        <v>53.372614799066213</v>
      </c>
    </row>
    <row r="16" spans="1:13" ht="84">
      <c r="A16" s="12">
        <v>5</v>
      </c>
      <c r="B16" s="23">
        <v>182</v>
      </c>
      <c r="C16" s="23">
        <v>1</v>
      </c>
      <c r="D16" s="28" t="s">
        <v>273</v>
      </c>
      <c r="E16" s="28" t="s">
        <v>275</v>
      </c>
      <c r="F16" s="22" t="s">
        <v>280</v>
      </c>
      <c r="G16" s="28" t="s">
        <v>273</v>
      </c>
      <c r="H16" s="28" t="s">
        <v>158</v>
      </c>
      <c r="I16" s="28" t="s">
        <v>26</v>
      </c>
      <c r="J16" s="29" t="s">
        <v>281</v>
      </c>
      <c r="K16" s="30">
        <v>60000</v>
      </c>
      <c r="L16" s="26">
        <f>19735+35.65+4.8</f>
        <v>19775.45</v>
      </c>
      <c r="M16" s="27">
        <f t="shared" si="0"/>
        <v>32.959083333333332</v>
      </c>
    </row>
    <row r="17" spans="1:13" ht="42" customHeight="1">
      <c r="A17" s="12">
        <v>6</v>
      </c>
      <c r="B17" s="23">
        <v>182</v>
      </c>
      <c r="C17" s="23">
        <v>1</v>
      </c>
      <c r="D17" s="31" t="s">
        <v>273</v>
      </c>
      <c r="E17" s="31" t="s">
        <v>275</v>
      </c>
      <c r="F17" s="22" t="s">
        <v>282</v>
      </c>
      <c r="G17" s="31" t="s">
        <v>273</v>
      </c>
      <c r="H17" s="31" t="s">
        <v>158</v>
      </c>
      <c r="I17" s="28">
        <v>110</v>
      </c>
      <c r="J17" s="29" t="s">
        <v>283</v>
      </c>
      <c r="K17" s="30">
        <v>220000</v>
      </c>
      <c r="L17" s="26">
        <f>2835901.6+4483.6+28915</f>
        <v>2869300.2</v>
      </c>
      <c r="M17" s="27">
        <f t="shared" si="0"/>
        <v>1304.2273636363636</v>
      </c>
    </row>
    <row r="18" spans="1:13" ht="75.75" customHeight="1">
      <c r="A18" s="12">
        <v>7</v>
      </c>
      <c r="B18" s="23">
        <v>182</v>
      </c>
      <c r="C18" s="23">
        <v>1</v>
      </c>
      <c r="D18" s="22" t="s">
        <v>273</v>
      </c>
      <c r="E18" s="22" t="s">
        <v>275</v>
      </c>
      <c r="F18" s="22" t="s">
        <v>284</v>
      </c>
      <c r="G18" s="22" t="s">
        <v>273</v>
      </c>
      <c r="H18" s="22" t="s">
        <v>158</v>
      </c>
      <c r="I18" s="22" t="s">
        <v>26</v>
      </c>
      <c r="J18" s="29" t="s">
        <v>285</v>
      </c>
      <c r="K18" s="30">
        <v>185000</v>
      </c>
      <c r="L18" s="26">
        <v>8811.1</v>
      </c>
      <c r="M18" s="27">
        <f t="shared" si="0"/>
        <v>4.7627567567567572</v>
      </c>
    </row>
    <row r="19" spans="1:13" ht="36">
      <c r="A19" s="12">
        <v>8</v>
      </c>
      <c r="B19" s="19" t="s">
        <v>0</v>
      </c>
      <c r="C19" s="14">
        <v>1</v>
      </c>
      <c r="D19" s="19" t="s">
        <v>286</v>
      </c>
      <c r="E19" s="19" t="s">
        <v>271</v>
      </c>
      <c r="F19" s="19" t="s">
        <v>0</v>
      </c>
      <c r="G19" s="19" t="s">
        <v>271</v>
      </c>
      <c r="H19" s="19" t="s">
        <v>158</v>
      </c>
      <c r="I19" s="19" t="s">
        <v>0</v>
      </c>
      <c r="J19" s="32" t="s">
        <v>287</v>
      </c>
      <c r="K19" s="33">
        <f>K20</f>
        <v>6434000</v>
      </c>
      <c r="L19" s="21">
        <f>L20</f>
        <v>5065973.3499999996</v>
      </c>
      <c r="M19" s="18">
        <f t="shared" si="0"/>
        <v>78.737540410320179</v>
      </c>
    </row>
    <row r="20" spans="1:13" ht="24">
      <c r="A20" s="12">
        <v>9</v>
      </c>
      <c r="B20" s="22" t="s">
        <v>0</v>
      </c>
      <c r="C20" s="23">
        <v>1</v>
      </c>
      <c r="D20" s="22" t="s">
        <v>286</v>
      </c>
      <c r="E20" s="22" t="s">
        <v>275</v>
      </c>
      <c r="F20" s="22" t="s">
        <v>0</v>
      </c>
      <c r="G20" s="22" t="s">
        <v>273</v>
      </c>
      <c r="H20" s="22" t="s">
        <v>158</v>
      </c>
      <c r="I20" s="22" t="s">
        <v>26</v>
      </c>
      <c r="J20" s="29" t="s">
        <v>288</v>
      </c>
      <c r="K20" s="30">
        <f>K21+K22+K23+K24</f>
        <v>6434000</v>
      </c>
      <c r="L20" s="26">
        <f>L21+L22+L23+L24</f>
        <v>5065973.3499999996</v>
      </c>
      <c r="M20" s="27">
        <f t="shared" si="0"/>
        <v>78.737540410320179</v>
      </c>
    </row>
    <row r="21" spans="1:13" s="34" customFormat="1" ht="60">
      <c r="A21" s="12">
        <v>10</v>
      </c>
      <c r="B21" s="22" t="s">
        <v>289</v>
      </c>
      <c r="C21" s="23">
        <v>1</v>
      </c>
      <c r="D21" s="22" t="s">
        <v>286</v>
      </c>
      <c r="E21" s="22" t="s">
        <v>275</v>
      </c>
      <c r="F21" s="22" t="s">
        <v>944</v>
      </c>
      <c r="G21" s="22" t="s">
        <v>273</v>
      </c>
      <c r="H21" s="22" t="s">
        <v>158</v>
      </c>
      <c r="I21" s="22" t="s">
        <v>26</v>
      </c>
      <c r="J21" s="29" t="s">
        <v>945</v>
      </c>
      <c r="K21" s="30">
        <v>2574000</v>
      </c>
      <c r="L21" s="26">
        <v>2293267.91</v>
      </c>
      <c r="M21" s="27">
        <f t="shared" si="0"/>
        <v>89.093547397047402</v>
      </c>
    </row>
    <row r="22" spans="1:13" ht="72">
      <c r="A22" s="12">
        <v>11</v>
      </c>
      <c r="B22" s="22" t="s">
        <v>289</v>
      </c>
      <c r="C22" s="23">
        <v>1</v>
      </c>
      <c r="D22" s="22" t="s">
        <v>286</v>
      </c>
      <c r="E22" s="22" t="s">
        <v>275</v>
      </c>
      <c r="F22" s="22" t="s">
        <v>7</v>
      </c>
      <c r="G22" s="22" t="s">
        <v>273</v>
      </c>
      <c r="H22" s="22" t="s">
        <v>158</v>
      </c>
      <c r="I22" s="22" t="s">
        <v>26</v>
      </c>
      <c r="J22" s="29" t="s">
        <v>946</v>
      </c>
      <c r="K22" s="30">
        <v>32000</v>
      </c>
      <c r="L22" s="26">
        <v>17434.88</v>
      </c>
      <c r="M22" s="27">
        <f t="shared" si="0"/>
        <v>54.484000000000002</v>
      </c>
    </row>
    <row r="23" spans="1:13" ht="60">
      <c r="A23" s="12">
        <v>12</v>
      </c>
      <c r="B23" s="22" t="s">
        <v>289</v>
      </c>
      <c r="C23" s="23">
        <v>1</v>
      </c>
      <c r="D23" s="22" t="s">
        <v>286</v>
      </c>
      <c r="E23" s="22" t="s">
        <v>275</v>
      </c>
      <c r="F23" s="22" t="s">
        <v>290</v>
      </c>
      <c r="G23" s="22" t="s">
        <v>273</v>
      </c>
      <c r="H23" s="22" t="s">
        <v>158</v>
      </c>
      <c r="I23" s="22" t="s">
        <v>26</v>
      </c>
      <c r="J23" s="29" t="s">
        <v>947</v>
      </c>
      <c r="K23" s="30">
        <v>4310000</v>
      </c>
      <c r="L23" s="26">
        <v>3143131.06</v>
      </c>
      <c r="M23" s="27">
        <f t="shared" si="0"/>
        <v>72.926474709976802</v>
      </c>
    </row>
    <row r="24" spans="1:13" ht="61.5" customHeight="1">
      <c r="A24" s="12">
        <v>13</v>
      </c>
      <c r="B24" s="22" t="s">
        <v>289</v>
      </c>
      <c r="C24" s="23">
        <v>1</v>
      </c>
      <c r="D24" s="22" t="s">
        <v>286</v>
      </c>
      <c r="E24" s="22" t="s">
        <v>275</v>
      </c>
      <c r="F24" s="22" t="s">
        <v>948</v>
      </c>
      <c r="G24" s="22" t="s">
        <v>273</v>
      </c>
      <c r="H24" s="22" t="s">
        <v>158</v>
      </c>
      <c r="I24" s="22" t="s">
        <v>26</v>
      </c>
      <c r="J24" s="35" t="s">
        <v>949</v>
      </c>
      <c r="K24" s="36">
        <v>-482000</v>
      </c>
      <c r="L24" s="26">
        <v>-387860.5</v>
      </c>
      <c r="M24" s="27">
        <f t="shared" si="0"/>
        <v>80.468983402489627</v>
      </c>
    </row>
    <row r="25" spans="1:13">
      <c r="A25" s="12">
        <v>14</v>
      </c>
      <c r="B25" s="19" t="s">
        <v>0</v>
      </c>
      <c r="C25" s="14">
        <v>1</v>
      </c>
      <c r="D25" s="13" t="s">
        <v>291</v>
      </c>
      <c r="E25" s="13" t="s">
        <v>271</v>
      </c>
      <c r="F25" s="13" t="s">
        <v>0</v>
      </c>
      <c r="G25" s="13" t="s">
        <v>271</v>
      </c>
      <c r="H25" s="13" t="s">
        <v>158</v>
      </c>
      <c r="I25" s="37" t="s">
        <v>0</v>
      </c>
      <c r="J25" s="16" t="s">
        <v>292</v>
      </c>
      <c r="K25" s="38">
        <f>K26+K30+K33+K35</f>
        <v>4857000</v>
      </c>
      <c r="L25" s="21">
        <f>L26+L30+L33+L35</f>
        <v>3742492.3299999991</v>
      </c>
      <c r="M25" s="18">
        <f t="shared" si="0"/>
        <v>77.053578958204639</v>
      </c>
    </row>
    <row r="26" spans="1:13" ht="26.25" customHeight="1">
      <c r="A26" s="12">
        <v>15</v>
      </c>
      <c r="B26" s="22" t="s">
        <v>277</v>
      </c>
      <c r="C26" s="22">
        <v>1</v>
      </c>
      <c r="D26" s="31" t="s">
        <v>291</v>
      </c>
      <c r="E26" s="31" t="s">
        <v>273</v>
      </c>
      <c r="F26" s="31" t="s">
        <v>0</v>
      </c>
      <c r="G26" s="31" t="s">
        <v>271</v>
      </c>
      <c r="H26" s="31" t="s">
        <v>158</v>
      </c>
      <c r="I26" s="39" t="s">
        <v>26</v>
      </c>
      <c r="J26" s="35" t="s">
        <v>293</v>
      </c>
      <c r="K26" s="25">
        <f>K27+K28</f>
        <v>2478000</v>
      </c>
      <c r="L26" s="26">
        <f>L27+L28+L29</f>
        <v>2232103.5499999998</v>
      </c>
      <c r="M26" s="27">
        <f t="shared" si="0"/>
        <v>90.076817998385778</v>
      </c>
    </row>
    <row r="27" spans="1:13" ht="25.5" customHeight="1">
      <c r="A27" s="12">
        <v>16</v>
      </c>
      <c r="B27" s="22" t="s">
        <v>277</v>
      </c>
      <c r="C27" s="22" t="s">
        <v>294</v>
      </c>
      <c r="D27" s="31" t="s">
        <v>291</v>
      </c>
      <c r="E27" s="31" t="s">
        <v>273</v>
      </c>
      <c r="F27" s="31" t="s">
        <v>278</v>
      </c>
      <c r="G27" s="31" t="s">
        <v>273</v>
      </c>
      <c r="H27" s="31" t="s">
        <v>158</v>
      </c>
      <c r="I27" s="39" t="s">
        <v>26</v>
      </c>
      <c r="J27" s="35" t="s">
        <v>295</v>
      </c>
      <c r="K27" s="25">
        <v>1440000</v>
      </c>
      <c r="L27" s="26">
        <f>818209.05+78895.49+450</f>
        <v>897554.54</v>
      </c>
      <c r="M27" s="27">
        <f t="shared" si="0"/>
        <v>62.330176388888894</v>
      </c>
    </row>
    <row r="28" spans="1:13" ht="39.75" customHeight="1">
      <c r="A28" s="12">
        <v>17</v>
      </c>
      <c r="B28" s="22" t="s">
        <v>277</v>
      </c>
      <c r="C28" s="22" t="s">
        <v>294</v>
      </c>
      <c r="D28" s="31" t="s">
        <v>291</v>
      </c>
      <c r="E28" s="31" t="s">
        <v>273</v>
      </c>
      <c r="F28" s="31" t="s">
        <v>280</v>
      </c>
      <c r="G28" s="31" t="s">
        <v>273</v>
      </c>
      <c r="H28" s="31" t="s">
        <v>158</v>
      </c>
      <c r="I28" s="39" t="s">
        <v>26</v>
      </c>
      <c r="J28" s="40" t="s">
        <v>296</v>
      </c>
      <c r="K28" s="25">
        <v>1038000</v>
      </c>
      <c r="L28" s="26">
        <f>1280414.61+39320.92-3.11</f>
        <v>1319732.42</v>
      </c>
      <c r="M28" s="27">
        <f t="shared" si="0"/>
        <v>127.14185163776493</v>
      </c>
    </row>
    <row r="29" spans="1:13" ht="39.75" customHeight="1">
      <c r="A29" s="12">
        <v>18</v>
      </c>
      <c r="B29" s="22" t="s">
        <v>277</v>
      </c>
      <c r="C29" s="22" t="s">
        <v>294</v>
      </c>
      <c r="D29" s="22" t="s">
        <v>291</v>
      </c>
      <c r="E29" s="22" t="s">
        <v>273</v>
      </c>
      <c r="F29" s="22" t="s">
        <v>608</v>
      </c>
      <c r="G29" s="22" t="s">
        <v>273</v>
      </c>
      <c r="H29" s="22" t="s">
        <v>158</v>
      </c>
      <c r="I29" s="39" t="s">
        <v>26</v>
      </c>
      <c r="J29" s="40" t="s">
        <v>977</v>
      </c>
      <c r="K29" s="25"/>
      <c r="L29" s="26">
        <f>9468.59+3604.82+1743.18</f>
        <v>14816.59</v>
      </c>
      <c r="M29" s="27"/>
    </row>
    <row r="30" spans="1:13" s="47" customFormat="1" ht="26.25" customHeight="1">
      <c r="A30" s="12">
        <v>19</v>
      </c>
      <c r="B30" s="41" t="s">
        <v>0</v>
      </c>
      <c r="C30" s="42">
        <v>1</v>
      </c>
      <c r="D30" s="43" t="s">
        <v>291</v>
      </c>
      <c r="E30" s="43" t="s">
        <v>275</v>
      </c>
      <c r="F30" s="43" t="s">
        <v>0</v>
      </c>
      <c r="G30" s="41" t="s">
        <v>275</v>
      </c>
      <c r="H30" s="43" t="s">
        <v>158</v>
      </c>
      <c r="I30" s="43" t="s">
        <v>26</v>
      </c>
      <c r="J30" s="44" t="s">
        <v>297</v>
      </c>
      <c r="K30" s="45">
        <f>K31</f>
        <v>2319000</v>
      </c>
      <c r="L30" s="46">
        <f>L31+L32</f>
        <v>1456416.39</v>
      </c>
      <c r="M30" s="27">
        <f t="shared" si="0"/>
        <v>62.803639068564031</v>
      </c>
    </row>
    <row r="31" spans="1:13" ht="27" customHeight="1">
      <c r="A31" s="12">
        <v>20</v>
      </c>
      <c r="B31" s="23">
        <v>182</v>
      </c>
      <c r="C31" s="23">
        <v>1</v>
      </c>
      <c r="D31" s="22" t="s">
        <v>291</v>
      </c>
      <c r="E31" s="22" t="s">
        <v>275</v>
      </c>
      <c r="F31" s="22" t="s">
        <v>278</v>
      </c>
      <c r="G31" s="22" t="s">
        <v>275</v>
      </c>
      <c r="H31" s="22" t="s">
        <v>158</v>
      </c>
      <c r="I31" s="22" t="s">
        <v>26</v>
      </c>
      <c r="J31" s="48" t="s">
        <v>297</v>
      </c>
      <c r="K31" s="30">
        <v>2319000</v>
      </c>
      <c r="L31" s="26">
        <f>1434626.58+4918.13+16864.96</f>
        <v>1456409.67</v>
      </c>
      <c r="M31" s="27">
        <f t="shared" si="0"/>
        <v>62.803349288486409</v>
      </c>
    </row>
    <row r="32" spans="1:13" ht="38.25" customHeight="1">
      <c r="A32" s="12">
        <v>21</v>
      </c>
      <c r="B32" s="23">
        <v>182</v>
      </c>
      <c r="C32" s="23">
        <v>1</v>
      </c>
      <c r="D32" s="22" t="s">
        <v>291</v>
      </c>
      <c r="E32" s="22" t="s">
        <v>275</v>
      </c>
      <c r="F32" s="22" t="s">
        <v>280</v>
      </c>
      <c r="G32" s="22" t="s">
        <v>275</v>
      </c>
      <c r="H32" s="22" t="s">
        <v>158</v>
      </c>
      <c r="I32" s="22" t="s">
        <v>26</v>
      </c>
      <c r="J32" s="48" t="s">
        <v>978</v>
      </c>
      <c r="K32" s="30"/>
      <c r="L32" s="26">
        <f>6.72</f>
        <v>6.72</v>
      </c>
      <c r="M32" s="27"/>
    </row>
    <row r="33" spans="1:13" ht="14.25" customHeight="1">
      <c r="A33" s="12">
        <v>22</v>
      </c>
      <c r="B33" s="23">
        <v>182</v>
      </c>
      <c r="C33" s="23">
        <v>1</v>
      </c>
      <c r="D33" s="22" t="s">
        <v>291</v>
      </c>
      <c r="E33" s="22" t="s">
        <v>286</v>
      </c>
      <c r="F33" s="22" t="s">
        <v>0</v>
      </c>
      <c r="G33" s="22" t="s">
        <v>273</v>
      </c>
      <c r="H33" s="22" t="s">
        <v>158</v>
      </c>
      <c r="I33" s="22" t="s">
        <v>26</v>
      </c>
      <c r="J33" s="44" t="s">
        <v>979</v>
      </c>
      <c r="K33" s="30"/>
      <c r="L33" s="26">
        <f>L34</f>
        <v>2306.5100000000002</v>
      </c>
      <c r="M33" s="27"/>
    </row>
    <row r="34" spans="1:13" ht="16.5" customHeight="1">
      <c r="A34" s="12">
        <v>23</v>
      </c>
      <c r="B34" s="23">
        <v>182</v>
      </c>
      <c r="C34" s="23">
        <v>1</v>
      </c>
      <c r="D34" s="22" t="s">
        <v>291</v>
      </c>
      <c r="E34" s="22" t="s">
        <v>286</v>
      </c>
      <c r="F34" s="22" t="s">
        <v>278</v>
      </c>
      <c r="G34" s="22" t="s">
        <v>273</v>
      </c>
      <c r="H34" s="22" t="s">
        <v>158</v>
      </c>
      <c r="I34" s="22" t="s">
        <v>26</v>
      </c>
      <c r="J34" s="44" t="s">
        <v>979</v>
      </c>
      <c r="K34" s="30"/>
      <c r="L34" s="26">
        <f>334.33+1972.18</f>
        <v>2306.5100000000002</v>
      </c>
      <c r="M34" s="27"/>
    </row>
    <row r="35" spans="1:13" ht="24">
      <c r="A35" s="12">
        <v>24</v>
      </c>
      <c r="B35" s="22" t="s">
        <v>0</v>
      </c>
      <c r="C35" s="23">
        <v>1</v>
      </c>
      <c r="D35" s="22" t="s">
        <v>291</v>
      </c>
      <c r="E35" s="22" t="s">
        <v>298</v>
      </c>
      <c r="F35" s="22" t="s">
        <v>0</v>
      </c>
      <c r="G35" s="22" t="s">
        <v>275</v>
      </c>
      <c r="H35" s="22" t="s">
        <v>158</v>
      </c>
      <c r="I35" s="22" t="s">
        <v>26</v>
      </c>
      <c r="J35" s="48" t="s">
        <v>299</v>
      </c>
      <c r="K35" s="30">
        <f>K36</f>
        <v>60000</v>
      </c>
      <c r="L35" s="26">
        <f>L36</f>
        <v>51665.88</v>
      </c>
      <c r="M35" s="27">
        <f t="shared" si="0"/>
        <v>86.109799999999993</v>
      </c>
    </row>
    <row r="36" spans="1:13" ht="30.75" customHeight="1">
      <c r="A36" s="12">
        <v>25</v>
      </c>
      <c r="B36" s="23">
        <v>182</v>
      </c>
      <c r="C36" s="23">
        <v>1</v>
      </c>
      <c r="D36" s="22" t="s">
        <v>291</v>
      </c>
      <c r="E36" s="22" t="s">
        <v>298</v>
      </c>
      <c r="F36" s="22" t="s">
        <v>278</v>
      </c>
      <c r="G36" s="22" t="s">
        <v>275</v>
      </c>
      <c r="H36" s="22" t="s">
        <v>158</v>
      </c>
      <c r="I36" s="22" t="s">
        <v>26</v>
      </c>
      <c r="J36" s="48" t="s">
        <v>300</v>
      </c>
      <c r="K36" s="30">
        <v>60000</v>
      </c>
      <c r="L36" s="26">
        <f>51605+60.88</f>
        <v>51665.88</v>
      </c>
      <c r="M36" s="27">
        <f t="shared" si="0"/>
        <v>86.109799999999993</v>
      </c>
    </row>
    <row r="37" spans="1:13">
      <c r="A37" s="12">
        <v>26</v>
      </c>
      <c r="B37" s="19" t="s">
        <v>0</v>
      </c>
      <c r="C37" s="14">
        <v>1</v>
      </c>
      <c r="D37" s="13" t="s">
        <v>301</v>
      </c>
      <c r="E37" s="13" t="s">
        <v>271</v>
      </c>
      <c r="F37" s="13" t="s">
        <v>0</v>
      </c>
      <c r="G37" s="13" t="s">
        <v>271</v>
      </c>
      <c r="H37" s="13" t="s">
        <v>158</v>
      </c>
      <c r="I37" s="13" t="s">
        <v>0</v>
      </c>
      <c r="J37" s="20" t="s">
        <v>302</v>
      </c>
      <c r="K37" s="17">
        <f>K38+K40</f>
        <v>8097000</v>
      </c>
      <c r="L37" s="49">
        <f>L38+L40</f>
        <v>4316106.42</v>
      </c>
      <c r="M37" s="18">
        <f t="shared" si="0"/>
        <v>53.305007039644316</v>
      </c>
    </row>
    <row r="38" spans="1:13">
      <c r="A38" s="12">
        <v>27</v>
      </c>
      <c r="B38" s="22" t="s">
        <v>0</v>
      </c>
      <c r="C38" s="23">
        <v>1</v>
      </c>
      <c r="D38" s="28" t="s">
        <v>301</v>
      </c>
      <c r="E38" s="22" t="s">
        <v>273</v>
      </c>
      <c r="F38" s="28" t="s">
        <v>0</v>
      </c>
      <c r="G38" s="28" t="s">
        <v>271</v>
      </c>
      <c r="H38" s="28" t="s">
        <v>158</v>
      </c>
      <c r="I38" s="28">
        <v>110</v>
      </c>
      <c r="J38" s="24" t="s">
        <v>303</v>
      </c>
      <c r="K38" s="25">
        <f>K39</f>
        <v>3327000</v>
      </c>
      <c r="L38" s="26">
        <f>L39</f>
        <v>1219665.8799999999</v>
      </c>
      <c r="M38" s="27">
        <f t="shared" si="0"/>
        <v>36.659629696423202</v>
      </c>
    </row>
    <row r="39" spans="1:13" ht="27.75" customHeight="1">
      <c r="A39" s="12">
        <v>28</v>
      </c>
      <c r="B39" s="50">
        <v>182</v>
      </c>
      <c r="C39" s="50">
        <v>1</v>
      </c>
      <c r="D39" s="22" t="s">
        <v>301</v>
      </c>
      <c r="E39" s="22" t="s">
        <v>273</v>
      </c>
      <c r="F39" s="22" t="s">
        <v>280</v>
      </c>
      <c r="G39" s="22" t="s">
        <v>298</v>
      </c>
      <c r="H39" s="22" t="s">
        <v>158</v>
      </c>
      <c r="I39" s="51">
        <v>110</v>
      </c>
      <c r="J39" s="52" t="s">
        <v>304</v>
      </c>
      <c r="K39" s="25">
        <v>3327000</v>
      </c>
      <c r="L39" s="26">
        <f>1192034.25+27631.63</f>
        <v>1219665.8799999999</v>
      </c>
      <c r="M39" s="27">
        <f t="shared" si="0"/>
        <v>36.659629696423202</v>
      </c>
    </row>
    <row r="40" spans="1:13">
      <c r="A40" s="12">
        <v>29</v>
      </c>
      <c r="B40" s="22" t="s">
        <v>0</v>
      </c>
      <c r="C40" s="22" t="s">
        <v>294</v>
      </c>
      <c r="D40" s="22" t="s">
        <v>301</v>
      </c>
      <c r="E40" s="22" t="s">
        <v>301</v>
      </c>
      <c r="F40" s="22" t="s">
        <v>0</v>
      </c>
      <c r="G40" s="22" t="s">
        <v>271</v>
      </c>
      <c r="H40" s="22" t="s">
        <v>158</v>
      </c>
      <c r="I40" s="22" t="s">
        <v>26</v>
      </c>
      <c r="J40" s="53" t="s">
        <v>305</v>
      </c>
      <c r="K40" s="30">
        <f>K41+K42</f>
        <v>4770000</v>
      </c>
      <c r="L40" s="26">
        <f>L41+L42</f>
        <v>3096440.54</v>
      </c>
      <c r="M40" s="27">
        <f t="shared" si="0"/>
        <v>64.914896016771479</v>
      </c>
    </row>
    <row r="41" spans="1:13" ht="24">
      <c r="A41" s="12">
        <v>30</v>
      </c>
      <c r="B41" s="23">
        <v>182</v>
      </c>
      <c r="C41" s="23">
        <v>1</v>
      </c>
      <c r="D41" s="28" t="s">
        <v>301</v>
      </c>
      <c r="E41" s="28" t="s">
        <v>301</v>
      </c>
      <c r="F41" s="22" t="s">
        <v>306</v>
      </c>
      <c r="G41" s="22" t="s">
        <v>298</v>
      </c>
      <c r="H41" s="28" t="s">
        <v>158</v>
      </c>
      <c r="I41" s="28">
        <v>110</v>
      </c>
      <c r="J41" s="54" t="s">
        <v>307</v>
      </c>
      <c r="K41" s="30">
        <v>2730000</v>
      </c>
      <c r="L41" s="26">
        <f>2678166.2+80710.55</f>
        <v>2758876.75</v>
      </c>
      <c r="M41" s="27">
        <f t="shared" si="0"/>
        <v>101.0577564102564</v>
      </c>
    </row>
    <row r="42" spans="1:13" ht="36" customHeight="1">
      <c r="A42" s="12">
        <v>31</v>
      </c>
      <c r="B42" s="23">
        <v>182</v>
      </c>
      <c r="C42" s="23">
        <v>1</v>
      </c>
      <c r="D42" s="28" t="s">
        <v>301</v>
      </c>
      <c r="E42" s="28" t="s">
        <v>301</v>
      </c>
      <c r="F42" s="22" t="s">
        <v>308</v>
      </c>
      <c r="G42" s="22" t="s">
        <v>298</v>
      </c>
      <c r="H42" s="28" t="s">
        <v>158</v>
      </c>
      <c r="I42" s="28">
        <v>110</v>
      </c>
      <c r="J42" s="54" t="s">
        <v>309</v>
      </c>
      <c r="K42" s="30">
        <v>2040000</v>
      </c>
      <c r="L42" s="26">
        <f>312297.29+25266.5</f>
        <v>337563.79</v>
      </c>
      <c r="M42" s="27">
        <f t="shared" si="0"/>
        <v>16.547244607843137</v>
      </c>
    </row>
    <row r="43" spans="1:13">
      <c r="A43" s="12">
        <v>32</v>
      </c>
      <c r="B43" s="19" t="s">
        <v>0</v>
      </c>
      <c r="C43" s="19" t="s">
        <v>294</v>
      </c>
      <c r="D43" s="19" t="s">
        <v>310</v>
      </c>
      <c r="E43" s="19" t="s">
        <v>271</v>
      </c>
      <c r="F43" s="19" t="s">
        <v>0</v>
      </c>
      <c r="G43" s="19" t="s">
        <v>271</v>
      </c>
      <c r="H43" s="19" t="s">
        <v>158</v>
      </c>
      <c r="I43" s="19" t="s">
        <v>0</v>
      </c>
      <c r="J43" s="55" t="s">
        <v>311</v>
      </c>
      <c r="K43" s="33">
        <f>K46</f>
        <v>20000</v>
      </c>
      <c r="L43" s="21">
        <f>L44+L46</f>
        <v>42271.83</v>
      </c>
      <c r="M43" s="18">
        <f t="shared" si="0"/>
        <v>211.35915</v>
      </c>
    </row>
    <row r="44" spans="1:13" ht="26.25" customHeight="1">
      <c r="A44" s="12">
        <v>33</v>
      </c>
      <c r="B44" s="22" t="s">
        <v>0</v>
      </c>
      <c r="C44" s="22" t="s">
        <v>294</v>
      </c>
      <c r="D44" s="22" t="s">
        <v>310</v>
      </c>
      <c r="E44" s="22" t="s">
        <v>286</v>
      </c>
      <c r="F44" s="22" t="s">
        <v>0</v>
      </c>
      <c r="G44" s="22" t="s">
        <v>273</v>
      </c>
      <c r="H44" s="22" t="s">
        <v>158</v>
      </c>
      <c r="I44" s="22" t="s">
        <v>26</v>
      </c>
      <c r="J44" s="52" t="s">
        <v>980</v>
      </c>
      <c r="K44" s="33"/>
      <c r="L44" s="26">
        <f>L45</f>
        <v>22271.83</v>
      </c>
      <c r="M44" s="27"/>
    </row>
    <row r="45" spans="1:13" ht="36" customHeight="1">
      <c r="A45" s="12">
        <v>34</v>
      </c>
      <c r="B45" s="22" t="s">
        <v>277</v>
      </c>
      <c r="C45" s="22" t="s">
        <v>294</v>
      </c>
      <c r="D45" s="22" t="s">
        <v>310</v>
      </c>
      <c r="E45" s="22" t="s">
        <v>286</v>
      </c>
      <c r="F45" s="22" t="s">
        <v>278</v>
      </c>
      <c r="G45" s="22" t="s">
        <v>273</v>
      </c>
      <c r="H45" s="22" t="s">
        <v>158</v>
      </c>
      <c r="I45" s="22" t="s">
        <v>26</v>
      </c>
      <c r="J45" s="56" t="s">
        <v>981</v>
      </c>
      <c r="K45" s="33"/>
      <c r="L45" s="26">
        <f>22271.83</f>
        <v>22271.83</v>
      </c>
      <c r="M45" s="27"/>
    </row>
    <row r="46" spans="1:13" ht="24">
      <c r="A46" s="12">
        <v>35</v>
      </c>
      <c r="B46" s="22" t="s">
        <v>157</v>
      </c>
      <c r="C46" s="22" t="s">
        <v>294</v>
      </c>
      <c r="D46" s="22" t="s">
        <v>310</v>
      </c>
      <c r="E46" s="22" t="s">
        <v>950</v>
      </c>
      <c r="F46" s="22" t="s">
        <v>0</v>
      </c>
      <c r="G46" s="22" t="s">
        <v>273</v>
      </c>
      <c r="H46" s="22" t="s">
        <v>158</v>
      </c>
      <c r="I46" s="22" t="s">
        <v>26</v>
      </c>
      <c r="J46" s="54" t="s">
        <v>951</v>
      </c>
      <c r="K46" s="30">
        <f>K47</f>
        <v>20000</v>
      </c>
      <c r="L46" s="26">
        <f>L47</f>
        <v>20000</v>
      </c>
      <c r="M46" s="27">
        <f t="shared" si="0"/>
        <v>100</v>
      </c>
    </row>
    <row r="47" spans="1:13" ht="24">
      <c r="A47" s="12">
        <v>36</v>
      </c>
      <c r="B47" s="22">
        <v>901</v>
      </c>
      <c r="C47" s="22">
        <v>1</v>
      </c>
      <c r="D47" s="22" t="s">
        <v>310</v>
      </c>
      <c r="E47" s="22" t="s">
        <v>950</v>
      </c>
      <c r="F47" s="22" t="s">
        <v>695</v>
      </c>
      <c r="G47" s="22" t="s">
        <v>273</v>
      </c>
      <c r="H47" s="22" t="s">
        <v>158</v>
      </c>
      <c r="I47" s="22" t="s">
        <v>26</v>
      </c>
      <c r="J47" s="57" t="s">
        <v>952</v>
      </c>
      <c r="K47" s="30">
        <v>20000</v>
      </c>
      <c r="L47" s="26">
        <v>20000</v>
      </c>
      <c r="M47" s="27">
        <f t="shared" si="0"/>
        <v>100</v>
      </c>
    </row>
    <row r="48" spans="1:13" ht="36">
      <c r="A48" s="12">
        <v>37</v>
      </c>
      <c r="B48" s="19" t="s">
        <v>0</v>
      </c>
      <c r="C48" s="37" t="s">
        <v>294</v>
      </c>
      <c r="D48" s="37" t="s">
        <v>312</v>
      </c>
      <c r="E48" s="37" t="s">
        <v>271</v>
      </c>
      <c r="F48" s="37" t="s">
        <v>0</v>
      </c>
      <c r="G48" s="37" t="s">
        <v>271</v>
      </c>
      <c r="H48" s="37" t="s">
        <v>158</v>
      </c>
      <c r="I48" s="37" t="s">
        <v>0</v>
      </c>
      <c r="J48" s="58" t="s">
        <v>313</v>
      </c>
      <c r="K48" s="17">
        <f>K49</f>
        <v>5056000</v>
      </c>
      <c r="L48" s="21">
        <f>L49</f>
        <v>3527262.37</v>
      </c>
      <c r="M48" s="18">
        <f t="shared" si="0"/>
        <v>69.763891811708874</v>
      </c>
    </row>
    <row r="49" spans="1:13" ht="25.5" customHeight="1">
      <c r="A49" s="12">
        <v>38</v>
      </c>
      <c r="B49" s="22" t="s">
        <v>0</v>
      </c>
      <c r="C49" s="39" t="s">
        <v>294</v>
      </c>
      <c r="D49" s="39" t="s">
        <v>312</v>
      </c>
      <c r="E49" s="39" t="s">
        <v>291</v>
      </c>
      <c r="F49" s="39" t="s">
        <v>0</v>
      </c>
      <c r="G49" s="39" t="s">
        <v>271</v>
      </c>
      <c r="H49" s="39" t="s">
        <v>158</v>
      </c>
      <c r="I49" s="39" t="s">
        <v>4</v>
      </c>
      <c r="J49" s="59" t="s">
        <v>314</v>
      </c>
      <c r="K49" s="25">
        <f>K50+K51+K52</f>
        <v>5056000</v>
      </c>
      <c r="L49" s="26">
        <f>L50+L51+L52</f>
        <v>3527262.37</v>
      </c>
      <c r="M49" s="27">
        <f t="shared" si="0"/>
        <v>69.763891811708874</v>
      </c>
    </row>
    <row r="50" spans="1:13" ht="38.25" customHeight="1">
      <c r="A50" s="12">
        <v>39</v>
      </c>
      <c r="B50" s="22" t="s">
        <v>157</v>
      </c>
      <c r="C50" s="39" t="s">
        <v>294</v>
      </c>
      <c r="D50" s="39" t="s">
        <v>312</v>
      </c>
      <c r="E50" s="39" t="s">
        <v>291</v>
      </c>
      <c r="F50" s="39" t="s">
        <v>315</v>
      </c>
      <c r="G50" s="39" t="s">
        <v>298</v>
      </c>
      <c r="H50" s="39" t="s">
        <v>158</v>
      </c>
      <c r="I50" s="39" t="s">
        <v>4</v>
      </c>
      <c r="J50" s="59" t="s">
        <v>953</v>
      </c>
      <c r="K50" s="25">
        <f>1247000+1023000+1372000</f>
        <v>3642000</v>
      </c>
      <c r="L50" s="26">
        <v>2515918.6</v>
      </c>
      <c r="M50" s="27">
        <f t="shared" si="0"/>
        <v>69.080686436024166</v>
      </c>
    </row>
    <row r="51" spans="1:13" s="60" customFormat="1" ht="108">
      <c r="A51" s="12">
        <v>40</v>
      </c>
      <c r="B51" s="22" t="s">
        <v>157</v>
      </c>
      <c r="C51" s="39" t="s">
        <v>294</v>
      </c>
      <c r="D51" s="39" t="s">
        <v>312</v>
      </c>
      <c r="E51" s="39" t="s">
        <v>291</v>
      </c>
      <c r="F51" s="39" t="s">
        <v>827</v>
      </c>
      <c r="G51" s="39" t="s">
        <v>298</v>
      </c>
      <c r="H51" s="39" t="s">
        <v>158</v>
      </c>
      <c r="I51" s="39" t="s">
        <v>4</v>
      </c>
      <c r="J51" s="59" t="s">
        <v>828</v>
      </c>
      <c r="K51" s="25">
        <v>108000</v>
      </c>
      <c r="L51" s="26">
        <v>54009.599999999999</v>
      </c>
      <c r="M51" s="27">
        <f t="shared" si="0"/>
        <v>50.00888888888889</v>
      </c>
    </row>
    <row r="52" spans="1:13" s="60" customFormat="1" ht="24">
      <c r="A52" s="12">
        <v>41</v>
      </c>
      <c r="B52" s="22" t="s">
        <v>157</v>
      </c>
      <c r="C52" s="39" t="s">
        <v>294</v>
      </c>
      <c r="D52" s="39" t="s">
        <v>312</v>
      </c>
      <c r="E52" s="39" t="s">
        <v>291</v>
      </c>
      <c r="F52" s="39" t="s">
        <v>316</v>
      </c>
      <c r="G52" s="39" t="s">
        <v>298</v>
      </c>
      <c r="H52" s="39" t="s">
        <v>158</v>
      </c>
      <c r="I52" s="39" t="s">
        <v>4</v>
      </c>
      <c r="J52" s="53" t="s">
        <v>317</v>
      </c>
      <c r="K52" s="25">
        <f>806000+500000</f>
        <v>1306000</v>
      </c>
      <c r="L52" s="26">
        <f>565984.07+374350.1+17000</f>
        <v>957334.16999999993</v>
      </c>
      <c r="M52" s="27">
        <f t="shared" si="0"/>
        <v>73.302769525267991</v>
      </c>
    </row>
    <row r="53" spans="1:13" s="62" customFormat="1" ht="24">
      <c r="A53" s="12">
        <v>42</v>
      </c>
      <c r="B53" s="19" t="s">
        <v>0</v>
      </c>
      <c r="C53" s="14">
        <v>1</v>
      </c>
      <c r="D53" s="13" t="s">
        <v>318</v>
      </c>
      <c r="E53" s="13" t="s">
        <v>271</v>
      </c>
      <c r="F53" s="13" t="s">
        <v>0</v>
      </c>
      <c r="G53" s="13" t="s">
        <v>271</v>
      </c>
      <c r="H53" s="13" t="s">
        <v>158</v>
      </c>
      <c r="I53" s="13" t="s">
        <v>0</v>
      </c>
      <c r="J53" s="61" t="s">
        <v>319</v>
      </c>
      <c r="K53" s="17">
        <f>K55+K56+K57</f>
        <v>60000</v>
      </c>
      <c r="L53" s="49">
        <f>L55+L56+L57</f>
        <v>12724.5</v>
      </c>
      <c r="M53" s="18">
        <f t="shared" si="0"/>
        <v>21.207500000000003</v>
      </c>
    </row>
    <row r="54" spans="1:13" s="60" customFormat="1">
      <c r="A54" s="12">
        <v>43</v>
      </c>
      <c r="B54" s="22" t="s">
        <v>0</v>
      </c>
      <c r="C54" s="23">
        <v>1</v>
      </c>
      <c r="D54" s="28">
        <v>12</v>
      </c>
      <c r="E54" s="22" t="s">
        <v>273</v>
      </c>
      <c r="F54" s="22" t="s">
        <v>0</v>
      </c>
      <c r="G54" s="22" t="s">
        <v>273</v>
      </c>
      <c r="H54" s="22" t="s">
        <v>158</v>
      </c>
      <c r="I54" s="22" t="s">
        <v>4</v>
      </c>
      <c r="J54" s="24" t="s">
        <v>320</v>
      </c>
      <c r="K54" s="25">
        <f>K55+K56+K57</f>
        <v>60000</v>
      </c>
      <c r="L54" s="63">
        <f>L55+L56+L57</f>
        <v>12724.5</v>
      </c>
      <c r="M54" s="27">
        <f t="shared" si="0"/>
        <v>21.207500000000003</v>
      </c>
    </row>
    <row r="55" spans="1:13" s="62" customFormat="1" ht="32.25" customHeight="1">
      <c r="A55" s="12">
        <v>44</v>
      </c>
      <c r="B55" s="22" t="s">
        <v>321</v>
      </c>
      <c r="C55" s="23">
        <v>1</v>
      </c>
      <c r="D55" s="28" t="s">
        <v>318</v>
      </c>
      <c r="E55" s="28" t="s">
        <v>273</v>
      </c>
      <c r="F55" s="22" t="s">
        <v>278</v>
      </c>
      <c r="G55" s="28" t="s">
        <v>273</v>
      </c>
      <c r="H55" s="28" t="s">
        <v>158</v>
      </c>
      <c r="I55" s="28" t="s">
        <v>4</v>
      </c>
      <c r="J55" s="64" t="s">
        <v>322</v>
      </c>
      <c r="K55" s="30">
        <v>15000</v>
      </c>
      <c r="L55" s="26">
        <v>11883.17</v>
      </c>
      <c r="M55" s="27">
        <f t="shared" si="0"/>
        <v>79.221133333333341</v>
      </c>
    </row>
    <row r="56" spans="1:13" s="62" customFormat="1">
      <c r="A56" s="12">
        <v>45</v>
      </c>
      <c r="B56" s="22" t="s">
        <v>321</v>
      </c>
      <c r="C56" s="23">
        <v>1</v>
      </c>
      <c r="D56" s="28">
        <v>12</v>
      </c>
      <c r="E56" s="28" t="s">
        <v>273</v>
      </c>
      <c r="F56" s="22" t="s">
        <v>282</v>
      </c>
      <c r="G56" s="28" t="s">
        <v>273</v>
      </c>
      <c r="H56" s="28" t="s">
        <v>158</v>
      </c>
      <c r="I56" s="28">
        <v>120</v>
      </c>
      <c r="J56" s="65" t="s">
        <v>323</v>
      </c>
      <c r="K56" s="30">
        <v>10000</v>
      </c>
      <c r="L56" s="21"/>
      <c r="M56" s="18">
        <f t="shared" si="0"/>
        <v>0</v>
      </c>
    </row>
    <row r="57" spans="1:13" s="62" customFormat="1" ht="18" customHeight="1">
      <c r="A57" s="12">
        <v>46</v>
      </c>
      <c r="B57" s="22" t="s">
        <v>321</v>
      </c>
      <c r="C57" s="23">
        <v>1</v>
      </c>
      <c r="D57" s="28">
        <v>12</v>
      </c>
      <c r="E57" s="28" t="s">
        <v>273</v>
      </c>
      <c r="F57" s="22" t="s">
        <v>284</v>
      </c>
      <c r="G57" s="28" t="s">
        <v>273</v>
      </c>
      <c r="H57" s="28" t="s">
        <v>158</v>
      </c>
      <c r="I57" s="28">
        <v>120</v>
      </c>
      <c r="J57" s="65" t="s">
        <v>324</v>
      </c>
      <c r="K57" s="30">
        <v>35000</v>
      </c>
      <c r="L57" s="26">
        <v>841.33</v>
      </c>
      <c r="M57" s="27">
        <f t="shared" si="0"/>
        <v>2.4037999999999999</v>
      </c>
    </row>
    <row r="58" spans="1:13" s="62" customFormat="1" ht="24">
      <c r="A58" s="12">
        <v>47</v>
      </c>
      <c r="B58" s="19" t="s">
        <v>0</v>
      </c>
      <c r="C58" s="14">
        <v>1</v>
      </c>
      <c r="D58" s="13">
        <v>13</v>
      </c>
      <c r="E58" s="19" t="s">
        <v>271</v>
      </c>
      <c r="F58" s="19" t="s">
        <v>0</v>
      </c>
      <c r="G58" s="19" t="s">
        <v>271</v>
      </c>
      <c r="H58" s="19" t="s">
        <v>158</v>
      </c>
      <c r="I58" s="19" t="s">
        <v>0</v>
      </c>
      <c r="J58" s="66" t="s">
        <v>325</v>
      </c>
      <c r="K58" s="33">
        <f>K59+K61</f>
        <v>1789580</v>
      </c>
      <c r="L58" s="49">
        <f>L59+L61</f>
        <v>1921785.4899999998</v>
      </c>
      <c r="M58" s="18">
        <f t="shared" si="0"/>
        <v>107.38751494764134</v>
      </c>
    </row>
    <row r="59" spans="1:13" s="62" customFormat="1" ht="15.75" customHeight="1">
      <c r="A59" s="12">
        <v>48</v>
      </c>
      <c r="B59" s="22" t="s">
        <v>0</v>
      </c>
      <c r="C59" s="22">
        <v>1</v>
      </c>
      <c r="D59" s="31">
        <v>13</v>
      </c>
      <c r="E59" s="22" t="s">
        <v>273</v>
      </c>
      <c r="F59" s="22" t="s">
        <v>326</v>
      </c>
      <c r="G59" s="22" t="s">
        <v>271</v>
      </c>
      <c r="H59" s="22" t="s">
        <v>158</v>
      </c>
      <c r="I59" s="22" t="s">
        <v>327</v>
      </c>
      <c r="J59" s="54" t="s">
        <v>328</v>
      </c>
      <c r="K59" s="30">
        <f>K60</f>
        <v>385000</v>
      </c>
      <c r="L59" s="63">
        <f>L60</f>
        <v>403956.89</v>
      </c>
      <c r="M59" s="27">
        <f t="shared" si="0"/>
        <v>104.92386753246754</v>
      </c>
    </row>
    <row r="60" spans="1:13" s="62" customFormat="1" ht="26.25" customHeight="1">
      <c r="A60" s="12">
        <v>49</v>
      </c>
      <c r="B60" s="22" t="s">
        <v>223</v>
      </c>
      <c r="C60" s="22" t="s">
        <v>294</v>
      </c>
      <c r="D60" s="22" t="s">
        <v>329</v>
      </c>
      <c r="E60" s="22" t="s">
        <v>273</v>
      </c>
      <c r="F60" s="22" t="s">
        <v>330</v>
      </c>
      <c r="G60" s="22" t="s">
        <v>298</v>
      </c>
      <c r="H60" s="22" t="s">
        <v>158</v>
      </c>
      <c r="I60" s="22" t="s">
        <v>327</v>
      </c>
      <c r="J60" s="67" t="s">
        <v>331</v>
      </c>
      <c r="K60" s="30">
        <v>385000</v>
      </c>
      <c r="L60" s="26">
        <v>403956.89</v>
      </c>
      <c r="M60" s="27">
        <f t="shared" si="0"/>
        <v>104.92386753246754</v>
      </c>
    </row>
    <row r="61" spans="1:13" s="62" customFormat="1">
      <c r="A61" s="12">
        <v>50</v>
      </c>
      <c r="B61" s="22" t="s">
        <v>0</v>
      </c>
      <c r="C61" s="22" t="s">
        <v>294</v>
      </c>
      <c r="D61" s="22" t="s">
        <v>329</v>
      </c>
      <c r="E61" s="22" t="s">
        <v>275</v>
      </c>
      <c r="F61" s="22" t="s">
        <v>326</v>
      </c>
      <c r="G61" s="22" t="s">
        <v>271</v>
      </c>
      <c r="H61" s="22" t="s">
        <v>158</v>
      </c>
      <c r="I61" s="22" t="s">
        <v>327</v>
      </c>
      <c r="J61" s="67" t="s">
        <v>625</v>
      </c>
      <c r="K61" s="30">
        <f>K62+K64</f>
        <v>1404580</v>
      </c>
      <c r="L61" s="63">
        <f>L62+L64</f>
        <v>1517828.5999999999</v>
      </c>
      <c r="M61" s="27">
        <f t="shared" si="0"/>
        <v>108.06280881117488</v>
      </c>
    </row>
    <row r="62" spans="1:13" ht="36">
      <c r="A62" s="12">
        <v>51</v>
      </c>
      <c r="B62" s="22" t="s">
        <v>0</v>
      </c>
      <c r="C62" s="22" t="s">
        <v>294</v>
      </c>
      <c r="D62" s="22" t="s">
        <v>329</v>
      </c>
      <c r="E62" s="22" t="s">
        <v>275</v>
      </c>
      <c r="F62" s="22" t="s">
        <v>692</v>
      </c>
      <c r="G62" s="22" t="s">
        <v>298</v>
      </c>
      <c r="H62" s="22" t="s">
        <v>158</v>
      </c>
      <c r="I62" s="22" t="s">
        <v>327</v>
      </c>
      <c r="J62" s="67" t="s">
        <v>693</v>
      </c>
      <c r="K62" s="30">
        <f>K63</f>
        <v>11000</v>
      </c>
      <c r="L62" s="26">
        <f>L63</f>
        <v>11863.92</v>
      </c>
      <c r="M62" s="27">
        <f t="shared" si="0"/>
        <v>107.85381818181818</v>
      </c>
    </row>
    <row r="63" spans="1:13" ht="36">
      <c r="A63" s="12">
        <v>52</v>
      </c>
      <c r="B63" s="22" t="s">
        <v>157</v>
      </c>
      <c r="C63" s="22" t="s">
        <v>294</v>
      </c>
      <c r="D63" s="22" t="s">
        <v>329</v>
      </c>
      <c r="E63" s="22" t="s">
        <v>275</v>
      </c>
      <c r="F63" s="22" t="s">
        <v>692</v>
      </c>
      <c r="G63" s="22" t="s">
        <v>298</v>
      </c>
      <c r="H63" s="22" t="s">
        <v>158</v>
      </c>
      <c r="I63" s="22" t="s">
        <v>327</v>
      </c>
      <c r="J63" s="67" t="s">
        <v>693</v>
      </c>
      <c r="K63" s="30">
        <v>11000</v>
      </c>
      <c r="L63" s="26">
        <v>11863.92</v>
      </c>
      <c r="M63" s="27">
        <f t="shared" si="0"/>
        <v>107.85381818181818</v>
      </c>
    </row>
    <row r="64" spans="1:13">
      <c r="A64" s="12">
        <v>53</v>
      </c>
      <c r="B64" s="22" t="s">
        <v>0</v>
      </c>
      <c r="C64" s="22" t="s">
        <v>294</v>
      </c>
      <c r="D64" s="22" t="s">
        <v>329</v>
      </c>
      <c r="E64" s="22" t="s">
        <v>275</v>
      </c>
      <c r="F64" s="22" t="s">
        <v>326</v>
      </c>
      <c r="G64" s="22" t="s">
        <v>271</v>
      </c>
      <c r="H64" s="22" t="s">
        <v>158</v>
      </c>
      <c r="I64" s="22" t="s">
        <v>327</v>
      </c>
      <c r="J64" s="67" t="s">
        <v>625</v>
      </c>
      <c r="K64" s="30">
        <f>K65+K66</f>
        <v>1393580</v>
      </c>
      <c r="L64" s="26">
        <f>L65+L66+L67+L68</f>
        <v>1505964.68</v>
      </c>
      <c r="M64" s="27">
        <f t="shared" si="0"/>
        <v>108.06445844515564</v>
      </c>
    </row>
    <row r="65" spans="1:13" ht="24">
      <c r="A65" s="12">
        <v>54</v>
      </c>
      <c r="B65" s="22" t="s">
        <v>157</v>
      </c>
      <c r="C65" s="22" t="s">
        <v>294</v>
      </c>
      <c r="D65" s="22" t="s">
        <v>329</v>
      </c>
      <c r="E65" s="22" t="s">
        <v>275</v>
      </c>
      <c r="F65" s="22" t="s">
        <v>330</v>
      </c>
      <c r="G65" s="22" t="s">
        <v>298</v>
      </c>
      <c r="H65" s="22" t="s">
        <v>158</v>
      </c>
      <c r="I65" s="22" t="s">
        <v>327</v>
      </c>
      <c r="J65" s="67" t="s">
        <v>609</v>
      </c>
      <c r="K65" s="30">
        <v>399822</v>
      </c>
      <c r="L65" s="26">
        <f>48847.38+223365.12</f>
        <v>272212.5</v>
      </c>
      <c r="M65" s="27">
        <f t="shared" si="0"/>
        <v>68.083422122844667</v>
      </c>
    </row>
    <row r="66" spans="1:13" ht="24">
      <c r="A66" s="12">
        <v>55</v>
      </c>
      <c r="B66" s="22" t="s">
        <v>212</v>
      </c>
      <c r="C66" s="22" t="s">
        <v>294</v>
      </c>
      <c r="D66" s="22" t="s">
        <v>329</v>
      </c>
      <c r="E66" s="22" t="s">
        <v>275</v>
      </c>
      <c r="F66" s="22" t="s">
        <v>330</v>
      </c>
      <c r="G66" s="22" t="s">
        <v>298</v>
      </c>
      <c r="H66" s="22" t="s">
        <v>158</v>
      </c>
      <c r="I66" s="22" t="s">
        <v>327</v>
      </c>
      <c r="J66" s="67" t="s">
        <v>609</v>
      </c>
      <c r="K66" s="30">
        <v>993758</v>
      </c>
      <c r="L66" s="26">
        <v>993758.61</v>
      </c>
      <c r="M66" s="27">
        <f t="shared" si="0"/>
        <v>100.00006138315365</v>
      </c>
    </row>
    <row r="67" spans="1:13" ht="24">
      <c r="A67" s="12">
        <v>56</v>
      </c>
      <c r="B67" s="22" t="s">
        <v>223</v>
      </c>
      <c r="C67" s="22" t="s">
        <v>294</v>
      </c>
      <c r="D67" s="22" t="s">
        <v>329</v>
      </c>
      <c r="E67" s="22" t="s">
        <v>275</v>
      </c>
      <c r="F67" s="22" t="s">
        <v>330</v>
      </c>
      <c r="G67" s="22" t="s">
        <v>298</v>
      </c>
      <c r="H67" s="22" t="s">
        <v>158</v>
      </c>
      <c r="I67" s="22" t="s">
        <v>327</v>
      </c>
      <c r="J67" s="67" t="s">
        <v>609</v>
      </c>
      <c r="K67" s="30"/>
      <c r="L67" s="26">
        <v>219564.39</v>
      </c>
      <c r="M67" s="27"/>
    </row>
    <row r="68" spans="1:13" ht="24">
      <c r="A68" s="12">
        <v>57</v>
      </c>
      <c r="B68" s="22" t="s">
        <v>237</v>
      </c>
      <c r="C68" s="22" t="s">
        <v>294</v>
      </c>
      <c r="D68" s="22" t="s">
        <v>329</v>
      </c>
      <c r="E68" s="22" t="s">
        <v>275</v>
      </c>
      <c r="F68" s="22" t="s">
        <v>330</v>
      </c>
      <c r="G68" s="22" t="s">
        <v>298</v>
      </c>
      <c r="H68" s="22" t="s">
        <v>158</v>
      </c>
      <c r="I68" s="22" t="s">
        <v>327</v>
      </c>
      <c r="J68" s="67" t="s">
        <v>609</v>
      </c>
      <c r="K68" s="30"/>
      <c r="L68" s="26">
        <v>20429.18</v>
      </c>
      <c r="M68" s="27"/>
    </row>
    <row r="69" spans="1:13" ht="24.75" customHeight="1">
      <c r="A69" s="12">
        <v>58</v>
      </c>
      <c r="B69" s="19" t="s">
        <v>0</v>
      </c>
      <c r="C69" s="37" t="s">
        <v>294</v>
      </c>
      <c r="D69" s="37" t="s">
        <v>332</v>
      </c>
      <c r="E69" s="37" t="s">
        <v>271</v>
      </c>
      <c r="F69" s="37" t="s">
        <v>0</v>
      </c>
      <c r="G69" s="37" t="s">
        <v>271</v>
      </c>
      <c r="H69" s="37" t="s">
        <v>158</v>
      </c>
      <c r="I69" s="37" t="s">
        <v>0</v>
      </c>
      <c r="J69" s="58" t="s">
        <v>333</v>
      </c>
      <c r="K69" s="17">
        <f>K70+K74</f>
        <v>713000</v>
      </c>
      <c r="L69" s="49">
        <f>L70+L74</f>
        <v>683006.57000000007</v>
      </c>
      <c r="M69" s="18">
        <f t="shared" si="0"/>
        <v>95.793347826086958</v>
      </c>
    </row>
    <row r="70" spans="1:13" ht="24.75" customHeight="1">
      <c r="A70" s="12">
        <v>59</v>
      </c>
      <c r="B70" s="22" t="s">
        <v>0</v>
      </c>
      <c r="C70" s="39" t="s">
        <v>294</v>
      </c>
      <c r="D70" s="39" t="s">
        <v>332</v>
      </c>
      <c r="E70" s="39" t="s">
        <v>275</v>
      </c>
      <c r="F70" s="39" t="s">
        <v>0</v>
      </c>
      <c r="G70" s="39" t="s">
        <v>271</v>
      </c>
      <c r="H70" s="39" t="s">
        <v>158</v>
      </c>
      <c r="I70" s="39" t="s">
        <v>0</v>
      </c>
      <c r="J70" s="54" t="s">
        <v>334</v>
      </c>
      <c r="K70" s="25">
        <f>K71+K72</f>
        <v>470000</v>
      </c>
      <c r="L70" s="63">
        <f>L71+L72+L73</f>
        <v>478751.46</v>
      </c>
      <c r="M70" s="27">
        <f t="shared" si="0"/>
        <v>101.86201276595746</v>
      </c>
    </row>
    <row r="71" spans="1:13" ht="24.75" customHeight="1">
      <c r="A71" s="12">
        <v>60</v>
      </c>
      <c r="B71" s="22" t="s">
        <v>157</v>
      </c>
      <c r="C71" s="39" t="s">
        <v>294</v>
      </c>
      <c r="D71" s="39" t="s">
        <v>332</v>
      </c>
      <c r="E71" s="39" t="s">
        <v>275</v>
      </c>
      <c r="F71" s="39" t="s">
        <v>308</v>
      </c>
      <c r="G71" s="39" t="s">
        <v>298</v>
      </c>
      <c r="H71" s="39" t="s">
        <v>158</v>
      </c>
      <c r="I71" s="39" t="s">
        <v>45</v>
      </c>
      <c r="J71" s="53" t="s">
        <v>829</v>
      </c>
      <c r="K71" s="25">
        <v>192000</v>
      </c>
      <c r="L71" s="26">
        <v>192000</v>
      </c>
      <c r="M71" s="27">
        <f t="shared" si="0"/>
        <v>100</v>
      </c>
    </row>
    <row r="72" spans="1:13" s="47" customFormat="1" ht="72">
      <c r="A72" s="12">
        <v>61</v>
      </c>
      <c r="B72" s="22" t="s">
        <v>157</v>
      </c>
      <c r="C72" s="39" t="s">
        <v>294</v>
      </c>
      <c r="D72" s="39" t="s">
        <v>332</v>
      </c>
      <c r="E72" s="39" t="s">
        <v>275</v>
      </c>
      <c r="F72" s="39" t="s">
        <v>335</v>
      </c>
      <c r="G72" s="39" t="s">
        <v>298</v>
      </c>
      <c r="H72" s="39" t="s">
        <v>158</v>
      </c>
      <c r="I72" s="39" t="s">
        <v>45</v>
      </c>
      <c r="J72" s="53" t="s">
        <v>336</v>
      </c>
      <c r="K72" s="25">
        <v>278000</v>
      </c>
      <c r="L72" s="68">
        <v>284463.46000000002</v>
      </c>
      <c r="M72" s="69">
        <f t="shared" si="0"/>
        <v>102.3249856115108</v>
      </c>
    </row>
    <row r="73" spans="1:13" s="47" customFormat="1" ht="72">
      <c r="A73" s="12">
        <v>62</v>
      </c>
      <c r="B73" s="22" t="s">
        <v>157</v>
      </c>
      <c r="C73" s="39" t="s">
        <v>294</v>
      </c>
      <c r="D73" s="39" t="s">
        <v>332</v>
      </c>
      <c r="E73" s="39" t="s">
        <v>275</v>
      </c>
      <c r="F73" s="39" t="s">
        <v>335</v>
      </c>
      <c r="G73" s="39" t="s">
        <v>298</v>
      </c>
      <c r="H73" s="39" t="s">
        <v>158</v>
      </c>
      <c r="I73" s="39" t="s">
        <v>982</v>
      </c>
      <c r="J73" s="53" t="s">
        <v>983</v>
      </c>
      <c r="K73" s="25"/>
      <c r="L73" s="68">
        <v>2288</v>
      </c>
      <c r="M73" s="70"/>
    </row>
    <row r="74" spans="1:13" ht="24">
      <c r="A74" s="12">
        <v>63</v>
      </c>
      <c r="B74" s="22" t="s">
        <v>0</v>
      </c>
      <c r="C74" s="39" t="s">
        <v>294</v>
      </c>
      <c r="D74" s="39" t="s">
        <v>332</v>
      </c>
      <c r="E74" s="39" t="s">
        <v>301</v>
      </c>
      <c r="F74" s="39" t="s">
        <v>0</v>
      </c>
      <c r="G74" s="39" t="s">
        <v>271</v>
      </c>
      <c r="H74" s="39" t="s">
        <v>158</v>
      </c>
      <c r="I74" s="39" t="s">
        <v>337</v>
      </c>
      <c r="J74" s="59" t="s">
        <v>338</v>
      </c>
      <c r="K74" s="25">
        <f>K75</f>
        <v>243000</v>
      </c>
      <c r="L74" s="63">
        <f>L75</f>
        <v>204255.11</v>
      </c>
      <c r="M74" s="27">
        <f t="shared" si="0"/>
        <v>84.055600823045268</v>
      </c>
    </row>
    <row r="75" spans="1:13" ht="36">
      <c r="A75" s="12">
        <v>64</v>
      </c>
      <c r="B75" s="22" t="s">
        <v>157</v>
      </c>
      <c r="C75" s="39" t="s">
        <v>294</v>
      </c>
      <c r="D75" s="39" t="s">
        <v>332</v>
      </c>
      <c r="E75" s="39" t="s">
        <v>301</v>
      </c>
      <c r="F75" s="39" t="s">
        <v>315</v>
      </c>
      <c r="G75" s="39" t="s">
        <v>298</v>
      </c>
      <c r="H75" s="39" t="s">
        <v>158</v>
      </c>
      <c r="I75" s="39" t="s">
        <v>337</v>
      </c>
      <c r="J75" s="53" t="s">
        <v>339</v>
      </c>
      <c r="K75" s="25">
        <f>193000+50000</f>
        <v>243000</v>
      </c>
      <c r="L75" s="26">
        <v>204255.11</v>
      </c>
      <c r="M75" s="27">
        <f t="shared" si="0"/>
        <v>84.055600823045268</v>
      </c>
    </row>
    <row r="76" spans="1:13">
      <c r="A76" s="12">
        <v>65</v>
      </c>
      <c r="B76" s="19" t="s">
        <v>0</v>
      </c>
      <c r="C76" s="37" t="s">
        <v>294</v>
      </c>
      <c r="D76" s="37" t="s">
        <v>340</v>
      </c>
      <c r="E76" s="37" t="s">
        <v>271</v>
      </c>
      <c r="F76" s="37" t="s">
        <v>0</v>
      </c>
      <c r="G76" s="37" t="s">
        <v>271</v>
      </c>
      <c r="H76" s="37" t="s">
        <v>158</v>
      </c>
      <c r="I76" s="37" t="s">
        <v>0</v>
      </c>
      <c r="J76" s="58" t="s">
        <v>341</v>
      </c>
      <c r="K76" s="17">
        <f>K77+K79+K81+K83+K85+K87</f>
        <v>417485</v>
      </c>
      <c r="L76" s="17">
        <f>L77+L79+L81+L83+L85+L87</f>
        <v>559476.98</v>
      </c>
      <c r="M76" s="18">
        <f t="shared" si="0"/>
        <v>134.01127705187014</v>
      </c>
    </row>
    <row r="77" spans="1:13" ht="26.25" customHeight="1">
      <c r="A77" s="12">
        <v>66</v>
      </c>
      <c r="B77" s="22" t="s">
        <v>0</v>
      </c>
      <c r="C77" s="39" t="s">
        <v>294</v>
      </c>
      <c r="D77" s="39" t="s">
        <v>340</v>
      </c>
      <c r="E77" s="39" t="s">
        <v>286</v>
      </c>
      <c r="F77" s="39" t="s">
        <v>0</v>
      </c>
      <c r="G77" s="39" t="s">
        <v>271</v>
      </c>
      <c r="H77" s="39" t="s">
        <v>158</v>
      </c>
      <c r="I77" s="39" t="s">
        <v>343</v>
      </c>
      <c r="J77" s="53" t="s">
        <v>985</v>
      </c>
      <c r="K77" s="17"/>
      <c r="L77" s="71">
        <f>L78</f>
        <v>-150</v>
      </c>
      <c r="M77" s="27"/>
    </row>
    <row r="78" spans="1:13" ht="48.75" customHeight="1">
      <c r="A78" s="12">
        <v>67</v>
      </c>
      <c r="B78" s="22" t="s">
        <v>277</v>
      </c>
      <c r="C78" s="39" t="s">
        <v>294</v>
      </c>
      <c r="D78" s="39" t="s">
        <v>340</v>
      </c>
      <c r="E78" s="39" t="s">
        <v>286</v>
      </c>
      <c r="F78" s="39" t="s">
        <v>282</v>
      </c>
      <c r="G78" s="39" t="s">
        <v>273</v>
      </c>
      <c r="H78" s="39" t="s">
        <v>158</v>
      </c>
      <c r="I78" s="39" t="s">
        <v>343</v>
      </c>
      <c r="J78" s="53" t="s">
        <v>984</v>
      </c>
      <c r="K78" s="25"/>
      <c r="L78" s="71">
        <v>-150</v>
      </c>
      <c r="M78" s="27"/>
    </row>
    <row r="79" spans="1:13" ht="36">
      <c r="A79" s="12">
        <v>68</v>
      </c>
      <c r="B79" s="22" t="s">
        <v>0</v>
      </c>
      <c r="C79" s="39" t="s">
        <v>294</v>
      </c>
      <c r="D79" s="39" t="s">
        <v>340</v>
      </c>
      <c r="E79" s="39" t="s">
        <v>832</v>
      </c>
      <c r="F79" s="39" t="s">
        <v>0</v>
      </c>
      <c r="G79" s="39" t="s">
        <v>271</v>
      </c>
      <c r="H79" s="39" t="s">
        <v>158</v>
      </c>
      <c r="I79" s="39" t="s">
        <v>343</v>
      </c>
      <c r="J79" s="72" t="s">
        <v>986</v>
      </c>
      <c r="K79" s="17"/>
      <c r="L79" s="63">
        <f>L80</f>
        <v>40000</v>
      </c>
      <c r="M79" s="27"/>
    </row>
    <row r="80" spans="1:13" ht="38.25">
      <c r="A80" s="12">
        <v>69</v>
      </c>
      <c r="B80" s="22" t="s">
        <v>254</v>
      </c>
      <c r="C80" s="39" t="s">
        <v>294</v>
      </c>
      <c r="D80" s="39" t="s">
        <v>340</v>
      </c>
      <c r="E80" s="39" t="s">
        <v>832</v>
      </c>
      <c r="F80" s="39" t="s">
        <v>284</v>
      </c>
      <c r="G80" s="39" t="s">
        <v>298</v>
      </c>
      <c r="H80" s="39" t="s">
        <v>158</v>
      </c>
      <c r="I80" s="39" t="s">
        <v>343</v>
      </c>
      <c r="J80" s="73" t="s">
        <v>987</v>
      </c>
      <c r="K80" s="17"/>
      <c r="L80" s="63">
        <v>40000</v>
      </c>
      <c r="M80" s="27"/>
    </row>
    <row r="81" spans="1:13" ht="38.25">
      <c r="A81" s="12">
        <v>70</v>
      </c>
      <c r="B81" s="22" t="s">
        <v>0</v>
      </c>
      <c r="C81" s="39" t="s">
        <v>294</v>
      </c>
      <c r="D81" s="39" t="s">
        <v>340</v>
      </c>
      <c r="E81" s="39" t="s">
        <v>988</v>
      </c>
      <c r="F81" s="39" t="s">
        <v>0</v>
      </c>
      <c r="G81" s="39" t="s">
        <v>271</v>
      </c>
      <c r="H81" s="39" t="s">
        <v>158</v>
      </c>
      <c r="I81" s="39" t="s">
        <v>343</v>
      </c>
      <c r="J81" s="73" t="s">
        <v>986</v>
      </c>
      <c r="K81" s="17"/>
      <c r="L81" s="63">
        <f>L82</f>
        <v>49416.3</v>
      </c>
      <c r="M81" s="27"/>
    </row>
    <row r="82" spans="1:13" ht="51">
      <c r="A82" s="12">
        <v>71</v>
      </c>
      <c r="B82" s="22" t="s">
        <v>254</v>
      </c>
      <c r="C82" s="39" t="s">
        <v>294</v>
      </c>
      <c r="D82" s="39" t="s">
        <v>340</v>
      </c>
      <c r="E82" s="39" t="s">
        <v>988</v>
      </c>
      <c r="F82" s="39" t="s">
        <v>0</v>
      </c>
      <c r="G82" s="39" t="s">
        <v>298</v>
      </c>
      <c r="H82" s="39" t="s">
        <v>158</v>
      </c>
      <c r="I82" s="39" t="s">
        <v>343</v>
      </c>
      <c r="J82" s="73" t="s">
        <v>989</v>
      </c>
      <c r="K82" s="17"/>
      <c r="L82" s="63">
        <v>49416.3</v>
      </c>
      <c r="M82" s="27"/>
    </row>
    <row r="83" spans="1:13" ht="48">
      <c r="A83" s="12">
        <v>72</v>
      </c>
      <c r="B83" s="22" t="s">
        <v>0</v>
      </c>
      <c r="C83" s="39" t="s">
        <v>294</v>
      </c>
      <c r="D83" s="39" t="s">
        <v>340</v>
      </c>
      <c r="E83" s="39" t="s">
        <v>830</v>
      </c>
      <c r="F83" s="39" t="s">
        <v>0</v>
      </c>
      <c r="G83" s="39" t="s">
        <v>271</v>
      </c>
      <c r="H83" s="39" t="s">
        <v>158</v>
      </c>
      <c r="I83" s="39" t="s">
        <v>343</v>
      </c>
      <c r="J83" s="53" t="s">
        <v>833</v>
      </c>
      <c r="K83" s="25">
        <f>K84</f>
        <v>220850</v>
      </c>
      <c r="L83" s="26">
        <f>L84</f>
        <v>250850</v>
      </c>
      <c r="M83" s="27">
        <f t="shared" si="0"/>
        <v>113.58388046185193</v>
      </c>
    </row>
    <row r="84" spans="1:13" ht="48.75" customHeight="1">
      <c r="A84" s="12">
        <v>73</v>
      </c>
      <c r="B84" s="22" t="s">
        <v>831</v>
      </c>
      <c r="C84" s="39" t="s">
        <v>294</v>
      </c>
      <c r="D84" s="39" t="s">
        <v>340</v>
      </c>
      <c r="E84" s="39" t="s">
        <v>830</v>
      </c>
      <c r="F84" s="39" t="s">
        <v>284</v>
      </c>
      <c r="G84" s="39" t="s">
        <v>298</v>
      </c>
      <c r="H84" s="39" t="s">
        <v>158</v>
      </c>
      <c r="I84" s="39" t="s">
        <v>343</v>
      </c>
      <c r="J84" s="74" t="s">
        <v>954</v>
      </c>
      <c r="K84" s="25">
        <v>220850</v>
      </c>
      <c r="L84" s="26">
        <v>250850</v>
      </c>
      <c r="M84" s="27">
        <f t="shared" si="0"/>
        <v>113.58388046185193</v>
      </c>
    </row>
    <row r="85" spans="1:13" ht="39.75" customHeight="1">
      <c r="A85" s="12">
        <v>74</v>
      </c>
      <c r="B85" s="22" t="s">
        <v>0</v>
      </c>
      <c r="C85" s="39" t="s">
        <v>294</v>
      </c>
      <c r="D85" s="39" t="s">
        <v>340</v>
      </c>
      <c r="E85" s="39" t="s">
        <v>342</v>
      </c>
      <c r="F85" s="39" t="s">
        <v>0</v>
      </c>
      <c r="G85" s="39" t="s">
        <v>275</v>
      </c>
      <c r="H85" s="39" t="s">
        <v>158</v>
      </c>
      <c r="I85" s="39" t="s">
        <v>343</v>
      </c>
      <c r="J85" s="53" t="s">
        <v>344</v>
      </c>
      <c r="K85" s="25">
        <f>K86</f>
        <v>38000</v>
      </c>
      <c r="L85" s="63">
        <f>L86</f>
        <v>37802.76</v>
      </c>
      <c r="M85" s="27">
        <f t="shared" si="0"/>
        <v>99.480947368421056</v>
      </c>
    </row>
    <row r="86" spans="1:13" ht="49.5" customHeight="1">
      <c r="A86" s="12">
        <v>75</v>
      </c>
      <c r="B86" s="22" t="s">
        <v>157</v>
      </c>
      <c r="C86" s="39" t="s">
        <v>294</v>
      </c>
      <c r="D86" s="39" t="s">
        <v>340</v>
      </c>
      <c r="E86" s="39" t="s">
        <v>342</v>
      </c>
      <c r="F86" s="39" t="s">
        <v>280</v>
      </c>
      <c r="G86" s="39" t="s">
        <v>275</v>
      </c>
      <c r="H86" s="39" t="s">
        <v>158</v>
      </c>
      <c r="I86" s="39" t="s">
        <v>343</v>
      </c>
      <c r="J86" s="53" t="s">
        <v>345</v>
      </c>
      <c r="K86" s="25">
        <f>10000+28000</f>
        <v>38000</v>
      </c>
      <c r="L86" s="26">
        <v>37802.76</v>
      </c>
      <c r="M86" s="27">
        <f t="shared" si="0"/>
        <v>99.480947368421056</v>
      </c>
    </row>
    <row r="87" spans="1:13" ht="32.25" customHeight="1">
      <c r="A87" s="12">
        <v>76</v>
      </c>
      <c r="B87" s="22" t="s">
        <v>0</v>
      </c>
      <c r="C87" s="39" t="s">
        <v>294</v>
      </c>
      <c r="D87" s="39" t="s">
        <v>340</v>
      </c>
      <c r="E87" s="39" t="s">
        <v>610</v>
      </c>
      <c r="F87" s="39" t="s">
        <v>0</v>
      </c>
      <c r="G87" s="39" t="s">
        <v>271</v>
      </c>
      <c r="H87" s="39" t="s">
        <v>158</v>
      </c>
      <c r="I87" s="39" t="s">
        <v>343</v>
      </c>
      <c r="J87" s="53" t="s">
        <v>611</v>
      </c>
      <c r="K87" s="25">
        <f>K88+K89</f>
        <v>158635</v>
      </c>
      <c r="L87" s="63">
        <f>L88+L89</f>
        <v>181557.91999999998</v>
      </c>
      <c r="M87" s="27">
        <f t="shared" si="0"/>
        <v>114.45010243641063</v>
      </c>
    </row>
    <row r="88" spans="1:13" ht="41.25" customHeight="1">
      <c r="A88" s="12">
        <v>77</v>
      </c>
      <c r="B88" s="22" t="s">
        <v>157</v>
      </c>
      <c r="C88" s="39" t="s">
        <v>294</v>
      </c>
      <c r="D88" s="39" t="s">
        <v>340</v>
      </c>
      <c r="E88" s="39" t="s">
        <v>610</v>
      </c>
      <c r="F88" s="39" t="s">
        <v>284</v>
      </c>
      <c r="G88" s="39" t="s">
        <v>298</v>
      </c>
      <c r="H88" s="39" t="s">
        <v>158</v>
      </c>
      <c r="I88" s="39" t="s">
        <v>343</v>
      </c>
      <c r="J88" s="53" t="s">
        <v>955</v>
      </c>
      <c r="K88" s="25">
        <v>91578</v>
      </c>
      <c r="L88" s="26">
        <v>114500.5</v>
      </c>
      <c r="M88" s="27">
        <f t="shared" si="0"/>
        <v>125.03057502893708</v>
      </c>
    </row>
    <row r="89" spans="1:13" ht="44.25" customHeight="1">
      <c r="A89" s="12">
        <v>78</v>
      </c>
      <c r="B89" s="22" t="s">
        <v>212</v>
      </c>
      <c r="C89" s="39" t="s">
        <v>294</v>
      </c>
      <c r="D89" s="39" t="s">
        <v>340</v>
      </c>
      <c r="E89" s="39" t="s">
        <v>610</v>
      </c>
      <c r="F89" s="39" t="s">
        <v>284</v>
      </c>
      <c r="G89" s="39" t="s">
        <v>298</v>
      </c>
      <c r="H89" s="39" t="s">
        <v>158</v>
      </c>
      <c r="I89" s="39" t="s">
        <v>343</v>
      </c>
      <c r="J89" s="53" t="s">
        <v>955</v>
      </c>
      <c r="K89" s="25">
        <v>67057</v>
      </c>
      <c r="L89" s="26">
        <v>67057.42</v>
      </c>
      <c r="M89" s="27">
        <f t="shared" si="0"/>
        <v>100.00062633282131</v>
      </c>
    </row>
    <row r="90" spans="1:13">
      <c r="A90" s="12">
        <v>79</v>
      </c>
      <c r="B90" s="19" t="s">
        <v>0</v>
      </c>
      <c r="C90" s="37" t="s">
        <v>346</v>
      </c>
      <c r="D90" s="37" t="s">
        <v>271</v>
      </c>
      <c r="E90" s="37" t="s">
        <v>271</v>
      </c>
      <c r="F90" s="37" t="s">
        <v>0</v>
      </c>
      <c r="G90" s="37" t="s">
        <v>271</v>
      </c>
      <c r="H90" s="37" t="s">
        <v>158</v>
      </c>
      <c r="I90" s="37" t="s">
        <v>0</v>
      </c>
      <c r="J90" s="16" t="s">
        <v>347</v>
      </c>
      <c r="K90" s="33">
        <f>K91+K172+K175+K180</f>
        <v>563566468.94000006</v>
      </c>
      <c r="L90" s="33">
        <f>L91+L172+L175+L180</f>
        <v>300479285.74999994</v>
      </c>
      <c r="M90" s="18">
        <f t="shared" si="0"/>
        <v>53.317452742560235</v>
      </c>
    </row>
    <row r="91" spans="1:13" ht="36">
      <c r="A91" s="12">
        <v>80</v>
      </c>
      <c r="B91" s="19" t="s">
        <v>0</v>
      </c>
      <c r="C91" s="37" t="s">
        <v>346</v>
      </c>
      <c r="D91" s="37" t="s">
        <v>275</v>
      </c>
      <c r="E91" s="37" t="s">
        <v>271</v>
      </c>
      <c r="F91" s="37" t="s">
        <v>0</v>
      </c>
      <c r="G91" s="37" t="s">
        <v>271</v>
      </c>
      <c r="H91" s="37" t="s">
        <v>158</v>
      </c>
      <c r="I91" s="37" t="s">
        <v>0</v>
      </c>
      <c r="J91" s="75" t="s">
        <v>348</v>
      </c>
      <c r="K91" s="33">
        <f>K92+K97+K127+K158</f>
        <v>562937211</v>
      </c>
      <c r="L91" s="33">
        <f>L92+L97+L127+L158</f>
        <v>301370995.41999996</v>
      </c>
      <c r="M91" s="18">
        <f t="shared" si="0"/>
        <v>53.53545467080518</v>
      </c>
    </row>
    <row r="92" spans="1:13" ht="27.75" customHeight="1">
      <c r="A92" s="12">
        <v>81</v>
      </c>
      <c r="B92" s="22" t="s">
        <v>0</v>
      </c>
      <c r="C92" s="76" t="s">
        <v>346</v>
      </c>
      <c r="D92" s="22" t="s">
        <v>275</v>
      </c>
      <c r="E92" s="22" t="s">
        <v>583</v>
      </c>
      <c r="F92" s="22" t="s">
        <v>0</v>
      </c>
      <c r="G92" s="22" t="s">
        <v>271</v>
      </c>
      <c r="H92" s="76" t="s">
        <v>158</v>
      </c>
      <c r="I92" s="22" t="s">
        <v>695</v>
      </c>
      <c r="J92" s="53" t="s">
        <v>406</v>
      </c>
      <c r="K92" s="30">
        <f>K93</f>
        <v>31667000</v>
      </c>
      <c r="L92" s="30">
        <f>L93</f>
        <v>23751000</v>
      </c>
      <c r="M92" s="27">
        <f t="shared" si="0"/>
        <v>75.002368396122137</v>
      </c>
    </row>
    <row r="93" spans="1:13" ht="24">
      <c r="A93" s="12">
        <v>82</v>
      </c>
      <c r="B93" s="22" t="s">
        <v>257</v>
      </c>
      <c r="C93" s="76" t="s">
        <v>346</v>
      </c>
      <c r="D93" s="22" t="s">
        <v>275</v>
      </c>
      <c r="E93" s="22" t="s">
        <v>584</v>
      </c>
      <c r="F93" s="22" t="s">
        <v>349</v>
      </c>
      <c r="G93" s="22" t="s">
        <v>298</v>
      </c>
      <c r="H93" s="76" t="s">
        <v>158</v>
      </c>
      <c r="I93" s="22" t="s">
        <v>695</v>
      </c>
      <c r="J93" s="54" t="s">
        <v>350</v>
      </c>
      <c r="K93" s="30">
        <f>K95+K96</f>
        <v>31667000</v>
      </c>
      <c r="L93" s="30">
        <f>L95+L96</f>
        <v>23751000</v>
      </c>
      <c r="M93" s="27">
        <f t="shared" si="0"/>
        <v>75.002368396122137</v>
      </c>
    </row>
    <row r="94" spans="1:13">
      <c r="A94" s="12">
        <v>83</v>
      </c>
      <c r="B94" s="22"/>
      <c r="C94" s="76"/>
      <c r="D94" s="22"/>
      <c r="E94" s="22"/>
      <c r="F94" s="22"/>
      <c r="G94" s="22"/>
      <c r="H94" s="76"/>
      <c r="I94" s="22"/>
      <c r="J94" s="54" t="s">
        <v>351</v>
      </c>
      <c r="K94" s="33"/>
      <c r="L94" s="26"/>
      <c r="M94" s="27"/>
    </row>
    <row r="95" spans="1:13" ht="24">
      <c r="A95" s="12">
        <v>84</v>
      </c>
      <c r="B95" s="22"/>
      <c r="C95" s="39"/>
      <c r="D95" s="22"/>
      <c r="E95" s="22"/>
      <c r="F95" s="22"/>
      <c r="G95" s="22"/>
      <c r="H95" s="39"/>
      <c r="I95" s="22"/>
      <c r="J95" s="54" t="s">
        <v>352</v>
      </c>
      <c r="K95" s="30">
        <v>10760000</v>
      </c>
      <c r="L95" s="26">
        <v>8073000</v>
      </c>
      <c r="M95" s="27">
        <f t="shared" si="0"/>
        <v>75.027881040892197</v>
      </c>
    </row>
    <row r="96" spans="1:13" ht="24">
      <c r="A96" s="12">
        <v>85</v>
      </c>
      <c r="B96" s="22"/>
      <c r="C96" s="39"/>
      <c r="D96" s="22"/>
      <c r="E96" s="22"/>
      <c r="F96" s="22"/>
      <c r="G96" s="22"/>
      <c r="H96" s="39"/>
      <c r="I96" s="22"/>
      <c r="J96" s="54" t="s">
        <v>585</v>
      </c>
      <c r="K96" s="30">
        <v>20907000</v>
      </c>
      <c r="L96" s="26">
        <v>15678000</v>
      </c>
      <c r="M96" s="27">
        <f t="shared" si="0"/>
        <v>74.989238054240204</v>
      </c>
    </row>
    <row r="97" spans="1:13" ht="24">
      <c r="A97" s="12">
        <v>86</v>
      </c>
      <c r="B97" s="22" t="s">
        <v>0</v>
      </c>
      <c r="C97" s="22" t="s">
        <v>346</v>
      </c>
      <c r="D97" s="22" t="s">
        <v>275</v>
      </c>
      <c r="E97" s="22" t="s">
        <v>586</v>
      </c>
      <c r="F97" s="22" t="s">
        <v>0</v>
      </c>
      <c r="G97" s="22" t="s">
        <v>271</v>
      </c>
      <c r="H97" s="22" t="s">
        <v>158</v>
      </c>
      <c r="I97" s="22" t="s">
        <v>695</v>
      </c>
      <c r="J97" s="54" t="s">
        <v>353</v>
      </c>
      <c r="K97" s="77">
        <f>K111+K98+K103+K107+K105+K109</f>
        <v>359921325</v>
      </c>
      <c r="L97" s="77">
        <f>L111+L98+L103+L107+L105+L109</f>
        <v>156072114.75</v>
      </c>
      <c r="M97" s="27">
        <f t="shared" si="0"/>
        <v>43.362841796050844</v>
      </c>
    </row>
    <row r="98" spans="1:13" ht="39.75" customHeight="1">
      <c r="A98" s="12">
        <v>87</v>
      </c>
      <c r="B98" s="22" t="s">
        <v>0</v>
      </c>
      <c r="C98" s="22" t="s">
        <v>346</v>
      </c>
      <c r="D98" s="22" t="s">
        <v>275</v>
      </c>
      <c r="E98" s="22" t="s">
        <v>586</v>
      </c>
      <c r="F98" s="22" t="s">
        <v>694</v>
      </c>
      <c r="G98" s="22" t="s">
        <v>271</v>
      </c>
      <c r="H98" s="22" t="s">
        <v>158</v>
      </c>
      <c r="I98" s="22" t="s">
        <v>695</v>
      </c>
      <c r="J98" s="54" t="s">
        <v>696</v>
      </c>
      <c r="K98" s="77">
        <f>K99</f>
        <v>165641200</v>
      </c>
      <c r="L98" s="77">
        <f>L99</f>
        <v>0</v>
      </c>
      <c r="M98" s="18">
        <f>L98/K98*100</f>
        <v>0</v>
      </c>
    </row>
    <row r="99" spans="1:13" ht="36.75" customHeight="1">
      <c r="A99" s="12">
        <v>88</v>
      </c>
      <c r="B99" s="22" t="s">
        <v>212</v>
      </c>
      <c r="C99" s="22" t="s">
        <v>346</v>
      </c>
      <c r="D99" s="22" t="s">
        <v>275</v>
      </c>
      <c r="E99" s="22" t="s">
        <v>586</v>
      </c>
      <c r="F99" s="22" t="s">
        <v>694</v>
      </c>
      <c r="G99" s="22" t="s">
        <v>298</v>
      </c>
      <c r="H99" s="22" t="s">
        <v>158</v>
      </c>
      <c r="I99" s="22" t="s">
        <v>695</v>
      </c>
      <c r="J99" s="54" t="s">
        <v>956</v>
      </c>
      <c r="K99" s="77">
        <f>K101+K102</f>
        <v>165641200</v>
      </c>
      <c r="L99" s="77">
        <f>L101+L102</f>
        <v>0</v>
      </c>
      <c r="M99" s="27">
        <f t="shared" si="0"/>
        <v>0</v>
      </c>
    </row>
    <row r="100" spans="1:13" s="34" customFormat="1">
      <c r="A100" s="12">
        <v>89</v>
      </c>
      <c r="B100" s="22"/>
      <c r="C100" s="22"/>
      <c r="D100" s="22"/>
      <c r="E100" s="22"/>
      <c r="F100" s="22"/>
      <c r="G100" s="22"/>
      <c r="H100" s="22"/>
      <c r="I100" s="22"/>
      <c r="J100" s="54" t="s">
        <v>351</v>
      </c>
      <c r="K100" s="77"/>
      <c r="L100" s="49"/>
      <c r="M100" s="18"/>
    </row>
    <row r="101" spans="1:13" s="78" customFormat="1" ht="24">
      <c r="A101" s="12">
        <v>90</v>
      </c>
      <c r="B101" s="22"/>
      <c r="C101" s="22"/>
      <c r="D101" s="22"/>
      <c r="E101" s="22"/>
      <c r="F101" s="22"/>
      <c r="G101" s="22"/>
      <c r="H101" s="22"/>
      <c r="I101" s="22"/>
      <c r="J101" s="54" t="s">
        <v>697</v>
      </c>
      <c r="K101" s="77">
        <f>2774700+4342300-15400</f>
        <v>7101600</v>
      </c>
      <c r="L101" s="49"/>
      <c r="M101" s="18">
        <f>L101/K101*100</f>
        <v>0</v>
      </c>
    </row>
    <row r="102" spans="1:13" ht="36">
      <c r="A102" s="12">
        <v>91</v>
      </c>
      <c r="B102" s="22"/>
      <c r="C102" s="22"/>
      <c r="D102" s="22"/>
      <c r="E102" s="22"/>
      <c r="F102" s="22"/>
      <c r="G102" s="22"/>
      <c r="H102" s="22"/>
      <c r="I102" s="22"/>
      <c r="J102" s="54" t="s">
        <v>834</v>
      </c>
      <c r="K102" s="77">
        <v>158539600</v>
      </c>
      <c r="L102" s="26"/>
      <c r="M102" s="27">
        <f t="shared" si="0"/>
        <v>0</v>
      </c>
    </row>
    <row r="103" spans="1:13" ht="61.5" customHeight="1">
      <c r="A103" s="12">
        <v>92</v>
      </c>
      <c r="B103" s="22" t="s">
        <v>698</v>
      </c>
      <c r="C103" s="22" t="s">
        <v>346</v>
      </c>
      <c r="D103" s="22" t="s">
        <v>275</v>
      </c>
      <c r="E103" s="22" t="s">
        <v>586</v>
      </c>
      <c r="F103" s="22" t="s">
        <v>699</v>
      </c>
      <c r="G103" s="22" t="s">
        <v>271</v>
      </c>
      <c r="H103" s="22" t="s">
        <v>158</v>
      </c>
      <c r="I103" s="22" t="s">
        <v>695</v>
      </c>
      <c r="J103" s="54" t="s">
        <v>957</v>
      </c>
      <c r="K103" s="77">
        <f>K104</f>
        <v>26662000</v>
      </c>
      <c r="L103" s="77">
        <f>L104</f>
        <v>26661424.870000001</v>
      </c>
      <c r="M103" s="27">
        <f t="shared" si="0"/>
        <v>99.997842885004886</v>
      </c>
    </row>
    <row r="104" spans="1:13" ht="72">
      <c r="A104" s="12">
        <v>93</v>
      </c>
      <c r="B104" s="22" t="s">
        <v>212</v>
      </c>
      <c r="C104" s="22" t="s">
        <v>346</v>
      </c>
      <c r="D104" s="22" t="s">
        <v>275</v>
      </c>
      <c r="E104" s="22" t="s">
        <v>586</v>
      </c>
      <c r="F104" s="22" t="s">
        <v>699</v>
      </c>
      <c r="G104" s="22" t="s">
        <v>298</v>
      </c>
      <c r="H104" s="22" t="s">
        <v>158</v>
      </c>
      <c r="I104" s="22" t="s">
        <v>695</v>
      </c>
      <c r="J104" s="54" t="s">
        <v>700</v>
      </c>
      <c r="K104" s="77">
        <v>26662000</v>
      </c>
      <c r="L104" s="26">
        <v>26661424.870000001</v>
      </c>
      <c r="M104" s="27">
        <f t="shared" si="0"/>
        <v>99.997842885004886</v>
      </c>
    </row>
    <row r="105" spans="1:13" ht="27" customHeight="1">
      <c r="A105" s="12">
        <v>94</v>
      </c>
      <c r="B105" s="22" t="s">
        <v>0</v>
      </c>
      <c r="C105" s="22" t="s">
        <v>346</v>
      </c>
      <c r="D105" s="22" t="s">
        <v>275</v>
      </c>
      <c r="E105" s="22" t="s">
        <v>619</v>
      </c>
      <c r="F105" s="22" t="s">
        <v>835</v>
      </c>
      <c r="G105" s="22" t="s">
        <v>271</v>
      </c>
      <c r="H105" s="22" t="s">
        <v>158</v>
      </c>
      <c r="I105" s="22" t="s">
        <v>695</v>
      </c>
      <c r="J105" s="54" t="s">
        <v>958</v>
      </c>
      <c r="K105" s="77">
        <f>K106</f>
        <v>1453700</v>
      </c>
      <c r="L105" s="77">
        <f>L106</f>
        <v>1412146.56</v>
      </c>
      <c r="M105" s="27">
        <f t="shared" si="0"/>
        <v>97.141539519845907</v>
      </c>
    </row>
    <row r="106" spans="1:13" ht="26.25" customHeight="1">
      <c r="A106" s="12">
        <v>95</v>
      </c>
      <c r="B106" s="22" t="s">
        <v>237</v>
      </c>
      <c r="C106" s="22" t="s">
        <v>346</v>
      </c>
      <c r="D106" s="22" t="s">
        <v>275</v>
      </c>
      <c r="E106" s="22" t="s">
        <v>619</v>
      </c>
      <c r="F106" s="22" t="s">
        <v>835</v>
      </c>
      <c r="G106" s="22" t="s">
        <v>298</v>
      </c>
      <c r="H106" s="22" t="s">
        <v>158</v>
      </c>
      <c r="I106" s="22" t="s">
        <v>695</v>
      </c>
      <c r="J106" s="54" t="s">
        <v>836</v>
      </c>
      <c r="K106" s="77">
        <f>1453700</f>
        <v>1453700</v>
      </c>
      <c r="L106" s="26">
        <v>1412146.56</v>
      </c>
      <c r="M106" s="27">
        <f t="shared" si="0"/>
        <v>97.141539519845907</v>
      </c>
    </row>
    <row r="107" spans="1:13" ht="27" customHeight="1">
      <c r="A107" s="12">
        <v>96</v>
      </c>
      <c r="B107" s="22" t="s">
        <v>0</v>
      </c>
      <c r="C107" s="22" t="s">
        <v>346</v>
      </c>
      <c r="D107" s="22" t="s">
        <v>275</v>
      </c>
      <c r="E107" s="22" t="s">
        <v>619</v>
      </c>
      <c r="F107" s="22" t="s">
        <v>620</v>
      </c>
      <c r="G107" s="22" t="s">
        <v>271</v>
      </c>
      <c r="H107" s="22" t="s">
        <v>158</v>
      </c>
      <c r="I107" s="22" t="s">
        <v>695</v>
      </c>
      <c r="J107" s="54" t="s">
        <v>959</v>
      </c>
      <c r="K107" s="77">
        <f>K108</f>
        <v>67718200</v>
      </c>
      <c r="L107" s="77">
        <f>L108</f>
        <v>54245722.32</v>
      </c>
      <c r="M107" s="27">
        <f t="shared" si="0"/>
        <v>80.105085959166075</v>
      </c>
    </row>
    <row r="108" spans="1:13" ht="24">
      <c r="A108" s="12">
        <v>97</v>
      </c>
      <c r="B108" s="22" t="s">
        <v>212</v>
      </c>
      <c r="C108" s="22" t="s">
        <v>346</v>
      </c>
      <c r="D108" s="22" t="s">
        <v>275</v>
      </c>
      <c r="E108" s="22" t="s">
        <v>619</v>
      </c>
      <c r="F108" s="22" t="s">
        <v>620</v>
      </c>
      <c r="G108" s="22" t="s">
        <v>298</v>
      </c>
      <c r="H108" s="22" t="s">
        <v>158</v>
      </c>
      <c r="I108" s="22" t="s">
        <v>695</v>
      </c>
      <c r="J108" s="54" t="s">
        <v>960</v>
      </c>
      <c r="K108" s="77">
        <f>57771400+9946800</f>
        <v>67718200</v>
      </c>
      <c r="L108" s="79">
        <v>54245722.32</v>
      </c>
      <c r="M108" s="27">
        <f t="shared" si="0"/>
        <v>80.105085959166075</v>
      </c>
    </row>
    <row r="109" spans="1:13" ht="48">
      <c r="A109" s="12">
        <v>98</v>
      </c>
      <c r="B109" s="22" t="s">
        <v>0</v>
      </c>
      <c r="C109" s="22" t="s">
        <v>346</v>
      </c>
      <c r="D109" s="22" t="s">
        <v>275</v>
      </c>
      <c r="E109" s="22" t="s">
        <v>619</v>
      </c>
      <c r="F109" s="22" t="s">
        <v>837</v>
      </c>
      <c r="G109" s="22" t="s">
        <v>298</v>
      </c>
      <c r="H109" s="22" t="s">
        <v>158</v>
      </c>
      <c r="I109" s="22" t="s">
        <v>695</v>
      </c>
      <c r="J109" s="80" t="s">
        <v>838</v>
      </c>
      <c r="K109" s="77">
        <f>K110</f>
        <v>1275125</v>
      </c>
      <c r="L109" s="77">
        <f>L110</f>
        <v>0</v>
      </c>
      <c r="M109" s="18">
        <f>L109/K109*100</f>
        <v>0</v>
      </c>
    </row>
    <row r="110" spans="1:13" ht="51" customHeight="1">
      <c r="A110" s="12">
        <v>99</v>
      </c>
      <c r="B110" s="22" t="s">
        <v>157</v>
      </c>
      <c r="C110" s="22" t="s">
        <v>346</v>
      </c>
      <c r="D110" s="22" t="s">
        <v>275</v>
      </c>
      <c r="E110" s="22" t="s">
        <v>619</v>
      </c>
      <c r="F110" s="22" t="s">
        <v>837</v>
      </c>
      <c r="G110" s="22" t="s">
        <v>298</v>
      </c>
      <c r="H110" s="22" t="s">
        <v>158</v>
      </c>
      <c r="I110" s="22" t="s">
        <v>695</v>
      </c>
      <c r="J110" s="80" t="s">
        <v>839</v>
      </c>
      <c r="K110" s="77">
        <v>1275125</v>
      </c>
      <c r="L110" s="26"/>
      <c r="M110" s="27">
        <f t="shared" si="0"/>
        <v>0</v>
      </c>
    </row>
    <row r="111" spans="1:13">
      <c r="A111" s="12">
        <v>100</v>
      </c>
      <c r="B111" s="22" t="s">
        <v>0</v>
      </c>
      <c r="C111" s="39" t="s">
        <v>346</v>
      </c>
      <c r="D111" s="39" t="s">
        <v>275</v>
      </c>
      <c r="E111" s="39" t="s">
        <v>587</v>
      </c>
      <c r="F111" s="39" t="s">
        <v>354</v>
      </c>
      <c r="G111" s="39" t="s">
        <v>271</v>
      </c>
      <c r="H111" s="39" t="s">
        <v>158</v>
      </c>
      <c r="I111" s="39" t="s">
        <v>695</v>
      </c>
      <c r="J111" s="54" t="s">
        <v>355</v>
      </c>
      <c r="K111" s="30">
        <f>K112+K115+K124+K119</f>
        <v>97171100</v>
      </c>
      <c r="L111" s="30">
        <f>L112+L115+L124+L119</f>
        <v>73752821</v>
      </c>
      <c r="M111" s="27">
        <f t="shared" ref="M111:M118" si="1">L111/K111*100</f>
        <v>75.899954821958389</v>
      </c>
    </row>
    <row r="112" spans="1:13">
      <c r="A112" s="12">
        <v>101</v>
      </c>
      <c r="B112" s="22" t="s">
        <v>157</v>
      </c>
      <c r="C112" s="39" t="s">
        <v>346</v>
      </c>
      <c r="D112" s="39" t="s">
        <v>275</v>
      </c>
      <c r="E112" s="39" t="s">
        <v>587</v>
      </c>
      <c r="F112" s="39" t="s">
        <v>354</v>
      </c>
      <c r="G112" s="39" t="s">
        <v>298</v>
      </c>
      <c r="H112" s="39" t="s">
        <v>158</v>
      </c>
      <c r="I112" s="39" t="s">
        <v>695</v>
      </c>
      <c r="J112" s="54" t="s">
        <v>356</v>
      </c>
      <c r="K112" s="30">
        <f>K114</f>
        <v>2884700</v>
      </c>
      <c r="L112" s="30">
        <f>L114</f>
        <v>2735321</v>
      </c>
      <c r="M112" s="27">
        <f t="shared" si="1"/>
        <v>94.821679897389672</v>
      </c>
    </row>
    <row r="113" spans="1:13">
      <c r="A113" s="12">
        <v>102</v>
      </c>
      <c r="B113" s="22"/>
      <c r="C113" s="39"/>
      <c r="D113" s="39"/>
      <c r="E113" s="39"/>
      <c r="F113" s="39"/>
      <c r="G113" s="39"/>
      <c r="H113" s="39"/>
      <c r="I113" s="39"/>
      <c r="J113" s="54" t="s">
        <v>351</v>
      </c>
      <c r="K113" s="30"/>
      <c r="L113" s="79"/>
      <c r="M113" s="27"/>
    </row>
    <row r="114" spans="1:13" ht="24">
      <c r="A114" s="12">
        <v>103</v>
      </c>
      <c r="B114" s="22"/>
      <c r="C114" s="39"/>
      <c r="D114" s="39"/>
      <c r="E114" s="39"/>
      <c r="F114" s="39"/>
      <c r="G114" s="39"/>
      <c r="H114" s="39"/>
      <c r="I114" s="39"/>
      <c r="J114" s="54" t="s">
        <v>840</v>
      </c>
      <c r="K114" s="30">
        <f>3376940-492240</f>
        <v>2884700</v>
      </c>
      <c r="L114" s="26">
        <v>2735321</v>
      </c>
      <c r="M114" s="27">
        <f t="shared" si="1"/>
        <v>94.821679897389672</v>
      </c>
    </row>
    <row r="115" spans="1:13">
      <c r="A115" s="12">
        <v>104</v>
      </c>
      <c r="B115" s="22" t="s">
        <v>223</v>
      </c>
      <c r="C115" s="39" t="s">
        <v>346</v>
      </c>
      <c r="D115" s="39" t="s">
        <v>275</v>
      </c>
      <c r="E115" s="39" t="s">
        <v>587</v>
      </c>
      <c r="F115" s="39" t="s">
        <v>354</v>
      </c>
      <c r="G115" s="39" t="s">
        <v>298</v>
      </c>
      <c r="H115" s="39" t="s">
        <v>158</v>
      </c>
      <c r="I115" s="39" t="s">
        <v>695</v>
      </c>
      <c r="J115" s="54" t="s">
        <v>356</v>
      </c>
      <c r="K115" s="30">
        <f>K117+K118</f>
        <v>15950400</v>
      </c>
      <c r="L115" s="30">
        <f>L117+L118</f>
        <v>12208500</v>
      </c>
      <c r="M115" s="27">
        <f t="shared" si="1"/>
        <v>76.540400240746308</v>
      </c>
    </row>
    <row r="116" spans="1:13">
      <c r="A116" s="12">
        <v>105</v>
      </c>
      <c r="B116" s="22"/>
      <c r="C116" s="39"/>
      <c r="D116" s="39"/>
      <c r="E116" s="39"/>
      <c r="F116" s="39"/>
      <c r="G116" s="39"/>
      <c r="H116" s="39"/>
      <c r="I116" s="39"/>
      <c r="J116" s="54" t="s">
        <v>351</v>
      </c>
      <c r="K116" s="30"/>
      <c r="L116" s="26"/>
      <c r="M116" s="27"/>
    </row>
    <row r="117" spans="1:13" ht="24">
      <c r="A117" s="12">
        <v>106</v>
      </c>
      <c r="B117" s="22"/>
      <c r="C117" s="39"/>
      <c r="D117" s="39"/>
      <c r="E117" s="39"/>
      <c r="F117" s="39"/>
      <c r="G117" s="39"/>
      <c r="H117" s="39"/>
      <c r="I117" s="39"/>
      <c r="J117" s="54" t="s">
        <v>357</v>
      </c>
      <c r="K117" s="30">
        <f>13359000-295000</f>
        <v>13064000</v>
      </c>
      <c r="L117" s="79">
        <v>9322100</v>
      </c>
      <c r="M117" s="27">
        <f t="shared" si="1"/>
        <v>71.357164727495402</v>
      </c>
    </row>
    <row r="118" spans="1:13" ht="48">
      <c r="A118" s="12">
        <v>107</v>
      </c>
      <c r="B118" s="22"/>
      <c r="C118" s="39"/>
      <c r="D118" s="39"/>
      <c r="E118" s="39"/>
      <c r="F118" s="39"/>
      <c r="G118" s="39"/>
      <c r="H118" s="39"/>
      <c r="I118" s="39"/>
      <c r="J118" s="54" t="s">
        <v>961</v>
      </c>
      <c r="K118" s="30">
        <v>2886400</v>
      </c>
      <c r="L118" s="26">
        <v>2886400</v>
      </c>
      <c r="M118" s="27">
        <f t="shared" si="1"/>
        <v>100</v>
      </c>
    </row>
    <row r="119" spans="1:13">
      <c r="A119" s="12">
        <v>108</v>
      </c>
      <c r="B119" s="22" t="s">
        <v>237</v>
      </c>
      <c r="C119" s="39" t="s">
        <v>346</v>
      </c>
      <c r="D119" s="39" t="s">
        <v>275</v>
      </c>
      <c r="E119" s="39" t="s">
        <v>587</v>
      </c>
      <c r="F119" s="39" t="s">
        <v>354</v>
      </c>
      <c r="G119" s="39" t="s">
        <v>298</v>
      </c>
      <c r="H119" s="39" t="s">
        <v>158</v>
      </c>
      <c r="I119" s="39" t="s">
        <v>695</v>
      </c>
      <c r="J119" s="54" t="s">
        <v>356</v>
      </c>
      <c r="K119" s="30">
        <f>K121+K122+K123</f>
        <v>219000</v>
      </c>
      <c r="L119" s="30">
        <f>L121+L122+L123</f>
        <v>219000</v>
      </c>
      <c r="M119" s="27">
        <f t="shared" ref="M119:M185" si="2">L119/K119*100</f>
        <v>100</v>
      </c>
    </row>
    <row r="120" spans="1:13">
      <c r="A120" s="12">
        <v>109</v>
      </c>
      <c r="B120" s="22"/>
      <c r="C120" s="39"/>
      <c r="D120" s="39"/>
      <c r="E120" s="39"/>
      <c r="F120" s="39"/>
      <c r="G120" s="39"/>
      <c r="H120" s="39"/>
      <c r="I120" s="39"/>
      <c r="J120" s="54" t="s">
        <v>351</v>
      </c>
      <c r="K120" s="30"/>
      <c r="L120" s="26"/>
      <c r="M120" s="27"/>
    </row>
    <row r="121" spans="1:13" s="47" customFormat="1" ht="24">
      <c r="A121" s="12">
        <v>110</v>
      </c>
      <c r="B121" s="22"/>
      <c r="C121" s="39"/>
      <c r="D121" s="39"/>
      <c r="E121" s="39"/>
      <c r="F121" s="39"/>
      <c r="G121" s="39"/>
      <c r="H121" s="39"/>
      <c r="I121" s="39"/>
      <c r="J121" s="81" t="s">
        <v>841</v>
      </c>
      <c r="K121" s="30">
        <v>40000</v>
      </c>
      <c r="L121" s="46">
        <v>40000</v>
      </c>
      <c r="M121" s="69">
        <f t="shared" si="2"/>
        <v>100</v>
      </c>
    </row>
    <row r="122" spans="1:13" ht="60">
      <c r="A122" s="12">
        <v>111</v>
      </c>
      <c r="B122" s="22"/>
      <c r="C122" s="39"/>
      <c r="D122" s="39"/>
      <c r="E122" s="39"/>
      <c r="F122" s="39"/>
      <c r="G122" s="39"/>
      <c r="H122" s="39"/>
      <c r="I122" s="39"/>
      <c r="J122" s="82" t="s">
        <v>842</v>
      </c>
      <c r="K122" s="30">
        <v>18000</v>
      </c>
      <c r="L122" s="63">
        <v>18000</v>
      </c>
      <c r="M122" s="69">
        <f t="shared" si="2"/>
        <v>100</v>
      </c>
    </row>
    <row r="123" spans="1:13" ht="36">
      <c r="A123" s="12">
        <v>112</v>
      </c>
      <c r="B123" s="22"/>
      <c r="C123" s="39"/>
      <c r="D123" s="39"/>
      <c r="E123" s="39"/>
      <c r="F123" s="39"/>
      <c r="G123" s="39"/>
      <c r="H123" s="39"/>
      <c r="I123" s="39"/>
      <c r="J123" s="82" t="s">
        <v>843</v>
      </c>
      <c r="K123" s="30">
        <v>161000</v>
      </c>
      <c r="L123" s="63">
        <v>161000</v>
      </c>
      <c r="M123" s="69">
        <f t="shared" si="2"/>
        <v>100</v>
      </c>
    </row>
    <row r="124" spans="1:13">
      <c r="A124" s="12">
        <v>113</v>
      </c>
      <c r="B124" s="22" t="s">
        <v>257</v>
      </c>
      <c r="C124" s="39" t="s">
        <v>346</v>
      </c>
      <c r="D124" s="39" t="s">
        <v>275</v>
      </c>
      <c r="E124" s="39" t="s">
        <v>587</v>
      </c>
      <c r="F124" s="39" t="s">
        <v>354</v>
      </c>
      <c r="G124" s="39" t="s">
        <v>298</v>
      </c>
      <c r="H124" s="39" t="s">
        <v>158</v>
      </c>
      <c r="I124" s="39" t="s">
        <v>695</v>
      </c>
      <c r="J124" s="54" t="s">
        <v>356</v>
      </c>
      <c r="K124" s="30">
        <f>K126</f>
        <v>78117000</v>
      </c>
      <c r="L124" s="30">
        <f>L126</f>
        <v>58590000</v>
      </c>
      <c r="M124" s="69">
        <f t="shared" si="2"/>
        <v>75.002880294942202</v>
      </c>
    </row>
    <row r="125" spans="1:13">
      <c r="A125" s="12">
        <v>114</v>
      </c>
      <c r="B125" s="22"/>
      <c r="C125" s="39"/>
      <c r="D125" s="39"/>
      <c r="E125" s="39"/>
      <c r="F125" s="39"/>
      <c r="G125" s="39"/>
      <c r="H125" s="39"/>
      <c r="I125" s="39"/>
      <c r="J125" s="54" t="s">
        <v>351</v>
      </c>
      <c r="K125" s="30"/>
      <c r="L125" s="26"/>
      <c r="M125" s="27"/>
    </row>
    <row r="126" spans="1:13" ht="48">
      <c r="A126" s="12">
        <v>115</v>
      </c>
      <c r="B126" s="22"/>
      <c r="C126" s="39"/>
      <c r="D126" s="39"/>
      <c r="E126" s="39"/>
      <c r="F126" s="39"/>
      <c r="G126" s="39"/>
      <c r="H126" s="39"/>
      <c r="I126" s="39"/>
      <c r="J126" s="54" t="s">
        <v>358</v>
      </c>
      <c r="K126" s="30">
        <v>78117000</v>
      </c>
      <c r="L126" s="26">
        <v>58590000</v>
      </c>
      <c r="M126" s="27">
        <f t="shared" si="2"/>
        <v>75.002880294942202</v>
      </c>
    </row>
    <row r="127" spans="1:13" ht="24">
      <c r="A127" s="12">
        <v>116</v>
      </c>
      <c r="B127" s="39" t="s">
        <v>0</v>
      </c>
      <c r="C127" s="39" t="s">
        <v>346</v>
      </c>
      <c r="D127" s="39" t="s">
        <v>275</v>
      </c>
      <c r="E127" s="39" t="s">
        <v>588</v>
      </c>
      <c r="F127" s="39" t="s">
        <v>0</v>
      </c>
      <c r="G127" s="39" t="s">
        <v>271</v>
      </c>
      <c r="H127" s="39" t="s">
        <v>158</v>
      </c>
      <c r="I127" s="39" t="s">
        <v>695</v>
      </c>
      <c r="J127" s="54" t="s">
        <v>407</v>
      </c>
      <c r="K127" s="77">
        <f>K128+K130+K145+K149+K153+K147+K151</f>
        <v>160313700</v>
      </c>
      <c r="L127" s="77">
        <f>L128+L130+L145+L149+L153+L147+L151</f>
        <v>116374295.02</v>
      </c>
      <c r="M127" s="27">
        <f t="shared" si="2"/>
        <v>72.591609463196221</v>
      </c>
    </row>
    <row r="128" spans="1:13" ht="36">
      <c r="A128" s="12">
        <v>117</v>
      </c>
      <c r="B128" s="22" t="s">
        <v>0</v>
      </c>
      <c r="C128" s="39" t="s">
        <v>346</v>
      </c>
      <c r="D128" s="39" t="s">
        <v>275</v>
      </c>
      <c r="E128" s="39" t="s">
        <v>588</v>
      </c>
      <c r="F128" s="39" t="s">
        <v>363</v>
      </c>
      <c r="G128" s="39" t="s">
        <v>271</v>
      </c>
      <c r="H128" s="39" t="s">
        <v>158</v>
      </c>
      <c r="I128" s="39" t="s">
        <v>695</v>
      </c>
      <c r="J128" s="54" t="s">
        <v>621</v>
      </c>
      <c r="K128" s="30">
        <f>K129</f>
        <v>22773000</v>
      </c>
      <c r="L128" s="30">
        <f>L129</f>
        <v>9881956.9000000004</v>
      </c>
      <c r="M128" s="27">
        <f t="shared" si="2"/>
        <v>43.393303034295002</v>
      </c>
    </row>
    <row r="129" spans="1:13" ht="36">
      <c r="A129" s="12">
        <v>118</v>
      </c>
      <c r="B129" s="22" t="s">
        <v>212</v>
      </c>
      <c r="C129" s="39" t="s">
        <v>346</v>
      </c>
      <c r="D129" s="39" t="s">
        <v>275</v>
      </c>
      <c r="E129" s="39" t="s">
        <v>588</v>
      </c>
      <c r="F129" s="39" t="s">
        <v>363</v>
      </c>
      <c r="G129" s="39" t="s">
        <v>298</v>
      </c>
      <c r="H129" s="39" t="s">
        <v>158</v>
      </c>
      <c r="I129" s="39" t="s">
        <v>695</v>
      </c>
      <c r="J129" s="54" t="s">
        <v>364</v>
      </c>
      <c r="K129" s="30">
        <v>22773000</v>
      </c>
      <c r="L129" s="63">
        <v>9881956.9000000004</v>
      </c>
      <c r="M129" s="27">
        <f t="shared" si="2"/>
        <v>43.393303034295002</v>
      </c>
    </row>
    <row r="130" spans="1:13" ht="24">
      <c r="A130" s="12">
        <v>119</v>
      </c>
      <c r="B130" s="22" t="s">
        <v>0</v>
      </c>
      <c r="C130" s="39" t="s">
        <v>346</v>
      </c>
      <c r="D130" s="39" t="s">
        <v>275</v>
      </c>
      <c r="E130" s="39" t="s">
        <v>588</v>
      </c>
      <c r="F130" s="39" t="s">
        <v>365</v>
      </c>
      <c r="G130" s="39" t="s">
        <v>271</v>
      </c>
      <c r="H130" s="39" t="s">
        <v>158</v>
      </c>
      <c r="I130" s="39" t="s">
        <v>695</v>
      </c>
      <c r="J130" s="54" t="s">
        <v>366</v>
      </c>
      <c r="K130" s="30">
        <f>K132+K138+K142</f>
        <v>14676800</v>
      </c>
      <c r="L130" s="30">
        <f>L132+L138+L142</f>
        <v>11919075.77</v>
      </c>
      <c r="M130" s="27">
        <f t="shared" si="2"/>
        <v>81.210316758421456</v>
      </c>
    </row>
    <row r="131" spans="1:13">
      <c r="A131" s="12">
        <v>120</v>
      </c>
      <c r="B131" s="22"/>
      <c r="C131" s="39"/>
      <c r="D131" s="39"/>
      <c r="E131" s="39"/>
      <c r="F131" s="39"/>
      <c r="G131" s="39"/>
      <c r="H131" s="39"/>
      <c r="I131" s="39"/>
      <c r="J131" s="54" t="s">
        <v>351</v>
      </c>
      <c r="K131" s="30"/>
      <c r="L131" s="26"/>
      <c r="M131" s="27"/>
    </row>
    <row r="132" spans="1:13" ht="24">
      <c r="A132" s="12">
        <v>121</v>
      </c>
      <c r="B132" s="22" t="s">
        <v>157</v>
      </c>
      <c r="C132" s="39" t="s">
        <v>346</v>
      </c>
      <c r="D132" s="39" t="s">
        <v>275</v>
      </c>
      <c r="E132" s="39" t="s">
        <v>588</v>
      </c>
      <c r="F132" s="39" t="s">
        <v>365</v>
      </c>
      <c r="G132" s="39" t="s">
        <v>298</v>
      </c>
      <c r="H132" s="39" t="s">
        <v>158</v>
      </c>
      <c r="I132" s="39" t="s">
        <v>695</v>
      </c>
      <c r="J132" s="54" t="s">
        <v>367</v>
      </c>
      <c r="K132" s="30">
        <f>K134+K135+K137+K136</f>
        <v>164700</v>
      </c>
      <c r="L132" s="30">
        <f>L134+L135+L137+L136</f>
        <v>150137.51999999999</v>
      </c>
      <c r="M132" s="27">
        <f t="shared" si="2"/>
        <v>91.158178506375222</v>
      </c>
    </row>
    <row r="133" spans="1:13">
      <c r="A133" s="12">
        <v>122</v>
      </c>
      <c r="B133" s="22"/>
      <c r="C133" s="39"/>
      <c r="D133" s="39"/>
      <c r="E133" s="39"/>
      <c r="F133" s="39"/>
      <c r="G133" s="39"/>
      <c r="H133" s="39"/>
      <c r="I133" s="39"/>
      <c r="J133" s="54" t="s">
        <v>351</v>
      </c>
      <c r="K133" s="30"/>
      <c r="L133" s="26"/>
      <c r="M133" s="27"/>
    </row>
    <row r="134" spans="1:13" ht="48">
      <c r="A134" s="12">
        <v>123</v>
      </c>
      <c r="B134" s="22"/>
      <c r="C134" s="39"/>
      <c r="D134" s="39"/>
      <c r="E134" s="39"/>
      <c r="F134" s="39"/>
      <c r="G134" s="39"/>
      <c r="H134" s="39"/>
      <c r="I134" s="39"/>
      <c r="J134" s="54" t="s">
        <v>622</v>
      </c>
      <c r="K134" s="30">
        <v>58000</v>
      </c>
      <c r="L134" s="26">
        <v>43500</v>
      </c>
      <c r="M134" s="27">
        <f t="shared" si="2"/>
        <v>75</v>
      </c>
    </row>
    <row r="135" spans="1:13" ht="60">
      <c r="A135" s="12">
        <v>124</v>
      </c>
      <c r="B135" s="22"/>
      <c r="C135" s="39"/>
      <c r="D135" s="39"/>
      <c r="E135" s="39"/>
      <c r="F135" s="39"/>
      <c r="G135" s="39"/>
      <c r="H135" s="39"/>
      <c r="I135" s="39"/>
      <c r="J135" s="54" t="s">
        <v>368</v>
      </c>
      <c r="K135" s="30">
        <v>100</v>
      </c>
      <c r="L135" s="26">
        <v>100</v>
      </c>
      <c r="M135" s="27">
        <f t="shared" si="2"/>
        <v>100</v>
      </c>
    </row>
    <row r="136" spans="1:13" ht="84">
      <c r="A136" s="12">
        <v>125</v>
      </c>
      <c r="B136" s="22"/>
      <c r="C136" s="39"/>
      <c r="D136" s="39"/>
      <c r="E136" s="39"/>
      <c r="F136" s="39"/>
      <c r="G136" s="39"/>
      <c r="H136" s="39"/>
      <c r="I136" s="39"/>
      <c r="J136" s="54" t="s">
        <v>369</v>
      </c>
      <c r="K136" s="30">
        <v>200</v>
      </c>
      <c r="L136" s="26">
        <v>137.52000000000001</v>
      </c>
      <c r="M136" s="27">
        <f t="shared" si="2"/>
        <v>68.760000000000005</v>
      </c>
    </row>
    <row r="137" spans="1:13" ht="36">
      <c r="A137" s="12">
        <v>126</v>
      </c>
      <c r="B137" s="22"/>
      <c r="C137" s="39"/>
      <c r="D137" s="39"/>
      <c r="E137" s="39"/>
      <c r="F137" s="39"/>
      <c r="G137" s="39"/>
      <c r="H137" s="39"/>
      <c r="I137" s="39"/>
      <c r="J137" s="54" t="s">
        <v>370</v>
      </c>
      <c r="K137" s="30">
        <v>106400</v>
      </c>
      <c r="L137" s="26">
        <v>106400</v>
      </c>
      <c r="M137" s="27">
        <f t="shared" si="2"/>
        <v>100</v>
      </c>
    </row>
    <row r="138" spans="1:13" s="34" customFormat="1" ht="24">
      <c r="A138" s="12">
        <v>127</v>
      </c>
      <c r="B138" s="22" t="s">
        <v>212</v>
      </c>
      <c r="C138" s="39" t="s">
        <v>346</v>
      </c>
      <c r="D138" s="39" t="s">
        <v>275</v>
      </c>
      <c r="E138" s="39" t="s">
        <v>588</v>
      </c>
      <c r="F138" s="39" t="s">
        <v>365</v>
      </c>
      <c r="G138" s="39" t="s">
        <v>298</v>
      </c>
      <c r="H138" s="39" t="s">
        <v>158</v>
      </c>
      <c r="I138" s="39" t="s">
        <v>695</v>
      </c>
      <c r="J138" s="54" t="s">
        <v>367</v>
      </c>
      <c r="K138" s="30">
        <f>K140+K141</f>
        <v>14154800</v>
      </c>
      <c r="L138" s="30">
        <f>L140+L141</f>
        <v>11411638.25</v>
      </c>
      <c r="M138" s="27">
        <f t="shared" si="2"/>
        <v>80.620271921892211</v>
      </c>
    </row>
    <row r="139" spans="1:13" s="34" customFormat="1">
      <c r="A139" s="12">
        <v>128</v>
      </c>
      <c r="B139" s="22"/>
      <c r="C139" s="39"/>
      <c r="D139" s="39"/>
      <c r="E139" s="39"/>
      <c r="F139" s="39"/>
      <c r="G139" s="39"/>
      <c r="H139" s="39"/>
      <c r="I139" s="39"/>
      <c r="J139" s="54" t="s">
        <v>351</v>
      </c>
      <c r="K139" s="30"/>
      <c r="L139" s="26"/>
      <c r="M139" s="27"/>
    </row>
    <row r="140" spans="1:13" ht="48">
      <c r="A140" s="12">
        <v>129</v>
      </c>
      <c r="B140" s="22"/>
      <c r="C140" s="39"/>
      <c r="D140" s="39"/>
      <c r="E140" s="39"/>
      <c r="F140" s="39"/>
      <c r="G140" s="39"/>
      <c r="H140" s="39"/>
      <c r="I140" s="39"/>
      <c r="J140" s="54" t="s">
        <v>371</v>
      </c>
      <c r="K140" s="30">
        <v>13944000</v>
      </c>
      <c r="L140" s="63">
        <v>11349938.25</v>
      </c>
      <c r="M140" s="27">
        <f t="shared" si="2"/>
        <v>81.396573795180728</v>
      </c>
    </row>
    <row r="141" spans="1:13" ht="36">
      <c r="A141" s="12">
        <v>130</v>
      </c>
      <c r="B141" s="22"/>
      <c r="C141" s="39"/>
      <c r="D141" s="39"/>
      <c r="E141" s="39"/>
      <c r="F141" s="39"/>
      <c r="G141" s="39"/>
      <c r="H141" s="39"/>
      <c r="I141" s="39"/>
      <c r="J141" s="54" t="s">
        <v>591</v>
      </c>
      <c r="K141" s="30">
        <v>210800</v>
      </c>
      <c r="L141" s="26">
        <v>61700</v>
      </c>
      <c r="M141" s="27">
        <f t="shared" si="2"/>
        <v>29.269449715370023</v>
      </c>
    </row>
    <row r="142" spans="1:13" ht="24">
      <c r="A142" s="12">
        <v>131</v>
      </c>
      <c r="B142" s="22" t="s">
        <v>223</v>
      </c>
      <c r="C142" s="39" t="s">
        <v>346</v>
      </c>
      <c r="D142" s="39" t="s">
        <v>275</v>
      </c>
      <c r="E142" s="39" t="s">
        <v>588</v>
      </c>
      <c r="F142" s="39" t="s">
        <v>365</v>
      </c>
      <c r="G142" s="39" t="s">
        <v>298</v>
      </c>
      <c r="H142" s="39" t="s">
        <v>158</v>
      </c>
      <c r="I142" s="39" t="s">
        <v>695</v>
      </c>
      <c r="J142" s="54" t="s">
        <v>367</v>
      </c>
      <c r="K142" s="30">
        <f>K144</f>
        <v>357300</v>
      </c>
      <c r="L142" s="30">
        <f>L144</f>
        <v>357300</v>
      </c>
      <c r="M142" s="27">
        <f t="shared" si="2"/>
        <v>100</v>
      </c>
    </row>
    <row r="143" spans="1:13">
      <c r="A143" s="12">
        <v>132</v>
      </c>
      <c r="B143" s="22"/>
      <c r="C143" s="39"/>
      <c r="D143" s="39"/>
      <c r="E143" s="39"/>
      <c r="F143" s="39"/>
      <c r="G143" s="39"/>
      <c r="H143" s="39"/>
      <c r="I143" s="39"/>
      <c r="J143" s="54" t="s">
        <v>351</v>
      </c>
      <c r="K143" s="30"/>
      <c r="L143" s="63"/>
      <c r="M143" s="27"/>
    </row>
    <row r="144" spans="1:13" ht="84">
      <c r="A144" s="12">
        <v>133</v>
      </c>
      <c r="B144" s="22"/>
      <c r="C144" s="39"/>
      <c r="D144" s="39"/>
      <c r="E144" s="39"/>
      <c r="F144" s="39"/>
      <c r="G144" s="39"/>
      <c r="H144" s="39"/>
      <c r="I144" s="39"/>
      <c r="J144" s="54" t="s">
        <v>702</v>
      </c>
      <c r="K144" s="30">
        <v>357300</v>
      </c>
      <c r="L144" s="26">
        <v>357300</v>
      </c>
      <c r="M144" s="27">
        <f t="shared" si="2"/>
        <v>100</v>
      </c>
    </row>
    <row r="145" spans="1:13" ht="36">
      <c r="A145" s="12">
        <v>134</v>
      </c>
      <c r="B145" s="22" t="s">
        <v>0</v>
      </c>
      <c r="C145" s="39" t="s">
        <v>346</v>
      </c>
      <c r="D145" s="39" t="s">
        <v>275</v>
      </c>
      <c r="E145" s="39" t="s">
        <v>589</v>
      </c>
      <c r="F145" s="39" t="s">
        <v>590</v>
      </c>
      <c r="G145" s="39" t="s">
        <v>271</v>
      </c>
      <c r="H145" s="39" t="s">
        <v>158</v>
      </c>
      <c r="I145" s="39" t="s">
        <v>695</v>
      </c>
      <c r="J145" s="54" t="s">
        <v>361</v>
      </c>
      <c r="K145" s="30">
        <f>K146</f>
        <v>492500</v>
      </c>
      <c r="L145" s="30">
        <f>L146</f>
        <v>492500</v>
      </c>
      <c r="M145" s="27">
        <f t="shared" si="2"/>
        <v>100</v>
      </c>
    </row>
    <row r="146" spans="1:13" ht="36">
      <c r="A146" s="12">
        <v>135</v>
      </c>
      <c r="B146" s="22" t="s">
        <v>157</v>
      </c>
      <c r="C146" s="39" t="s">
        <v>346</v>
      </c>
      <c r="D146" s="39" t="s">
        <v>275</v>
      </c>
      <c r="E146" s="39" t="s">
        <v>589</v>
      </c>
      <c r="F146" s="39" t="s">
        <v>590</v>
      </c>
      <c r="G146" s="39" t="s">
        <v>298</v>
      </c>
      <c r="H146" s="39" t="s">
        <v>158</v>
      </c>
      <c r="I146" s="39" t="s">
        <v>695</v>
      </c>
      <c r="J146" s="54" t="s">
        <v>362</v>
      </c>
      <c r="K146" s="30">
        <v>492500</v>
      </c>
      <c r="L146" s="26">
        <v>492500</v>
      </c>
      <c r="M146" s="27">
        <f t="shared" si="2"/>
        <v>100</v>
      </c>
    </row>
    <row r="147" spans="1:13" ht="51.75" customHeight="1">
      <c r="A147" s="12">
        <v>136</v>
      </c>
      <c r="B147" s="22" t="s">
        <v>0</v>
      </c>
      <c r="C147" s="39" t="s">
        <v>346</v>
      </c>
      <c r="D147" s="39" t="s">
        <v>275</v>
      </c>
      <c r="E147" s="39" t="s">
        <v>589</v>
      </c>
      <c r="F147" s="39" t="s">
        <v>4</v>
      </c>
      <c r="G147" s="39" t="s">
        <v>271</v>
      </c>
      <c r="H147" s="39" t="s">
        <v>158</v>
      </c>
      <c r="I147" s="39" t="s">
        <v>695</v>
      </c>
      <c r="J147" s="54" t="s">
        <v>623</v>
      </c>
      <c r="K147" s="30">
        <f>K148</f>
        <v>5500</v>
      </c>
      <c r="L147" s="30">
        <f>L148</f>
        <v>5500</v>
      </c>
      <c r="M147" s="27">
        <f t="shared" si="2"/>
        <v>100</v>
      </c>
    </row>
    <row r="148" spans="1:13" ht="51" customHeight="1">
      <c r="A148" s="12">
        <v>137</v>
      </c>
      <c r="B148" s="22" t="s">
        <v>157</v>
      </c>
      <c r="C148" s="39" t="s">
        <v>346</v>
      </c>
      <c r="D148" s="39" t="s">
        <v>275</v>
      </c>
      <c r="E148" s="39" t="s">
        <v>589</v>
      </c>
      <c r="F148" s="39" t="s">
        <v>4</v>
      </c>
      <c r="G148" s="39" t="s">
        <v>298</v>
      </c>
      <c r="H148" s="39" t="s">
        <v>158</v>
      </c>
      <c r="I148" s="39" t="s">
        <v>695</v>
      </c>
      <c r="J148" s="54" t="s">
        <v>624</v>
      </c>
      <c r="K148" s="30">
        <v>5500</v>
      </c>
      <c r="L148" s="26">
        <v>5500</v>
      </c>
      <c r="M148" s="27">
        <f t="shared" si="2"/>
        <v>100</v>
      </c>
    </row>
    <row r="149" spans="1:13" ht="24">
      <c r="A149" s="12">
        <v>138</v>
      </c>
      <c r="B149" s="39" t="s">
        <v>0</v>
      </c>
      <c r="C149" s="39" t="s">
        <v>346</v>
      </c>
      <c r="D149" s="39" t="s">
        <v>275</v>
      </c>
      <c r="E149" s="39" t="s">
        <v>589</v>
      </c>
      <c r="F149" s="39" t="s">
        <v>290</v>
      </c>
      <c r="G149" s="39" t="s">
        <v>271</v>
      </c>
      <c r="H149" s="39" t="s">
        <v>158</v>
      </c>
      <c r="I149" s="39" t="s">
        <v>695</v>
      </c>
      <c r="J149" s="54" t="s">
        <v>359</v>
      </c>
      <c r="K149" s="30">
        <f>K150</f>
        <v>6431500</v>
      </c>
      <c r="L149" s="30">
        <f>L150</f>
        <v>5652407.1100000003</v>
      </c>
      <c r="M149" s="27">
        <f t="shared" si="2"/>
        <v>87.886295731944344</v>
      </c>
    </row>
    <row r="150" spans="1:13" ht="24">
      <c r="A150" s="12">
        <v>139</v>
      </c>
      <c r="B150" s="39" t="s">
        <v>212</v>
      </c>
      <c r="C150" s="39" t="s">
        <v>346</v>
      </c>
      <c r="D150" s="39" t="s">
        <v>275</v>
      </c>
      <c r="E150" s="39" t="s">
        <v>589</v>
      </c>
      <c r="F150" s="39" t="s">
        <v>290</v>
      </c>
      <c r="G150" s="39" t="s">
        <v>298</v>
      </c>
      <c r="H150" s="39" t="s">
        <v>158</v>
      </c>
      <c r="I150" s="39" t="s">
        <v>695</v>
      </c>
      <c r="J150" s="54" t="s">
        <v>360</v>
      </c>
      <c r="K150" s="30">
        <f>6091000+340500</f>
        <v>6431500</v>
      </c>
      <c r="L150" s="26">
        <v>5652407.1100000003</v>
      </c>
      <c r="M150" s="27">
        <f t="shared" si="2"/>
        <v>87.886295731944344</v>
      </c>
    </row>
    <row r="151" spans="1:13" ht="48">
      <c r="A151" s="12">
        <v>140</v>
      </c>
      <c r="B151" s="39" t="s">
        <v>0</v>
      </c>
      <c r="C151" s="39" t="s">
        <v>346</v>
      </c>
      <c r="D151" s="39" t="s">
        <v>275</v>
      </c>
      <c r="E151" s="39" t="s">
        <v>589</v>
      </c>
      <c r="F151" s="39" t="s">
        <v>703</v>
      </c>
      <c r="G151" s="39" t="s">
        <v>271</v>
      </c>
      <c r="H151" s="39" t="s">
        <v>158</v>
      </c>
      <c r="I151" s="39" t="s">
        <v>695</v>
      </c>
      <c r="J151" s="54" t="s">
        <v>704</v>
      </c>
      <c r="K151" s="30">
        <f>K152</f>
        <v>20800</v>
      </c>
      <c r="L151" s="30">
        <f>L152</f>
        <v>18055.240000000002</v>
      </c>
      <c r="M151" s="27">
        <f t="shared" si="2"/>
        <v>86.804038461538468</v>
      </c>
    </row>
    <row r="152" spans="1:13" ht="36">
      <c r="A152" s="12">
        <v>141</v>
      </c>
      <c r="B152" s="39" t="s">
        <v>212</v>
      </c>
      <c r="C152" s="39" t="s">
        <v>346</v>
      </c>
      <c r="D152" s="39" t="s">
        <v>275</v>
      </c>
      <c r="E152" s="39" t="s">
        <v>589</v>
      </c>
      <c r="F152" s="39" t="s">
        <v>703</v>
      </c>
      <c r="G152" s="39" t="s">
        <v>298</v>
      </c>
      <c r="H152" s="39" t="s">
        <v>158</v>
      </c>
      <c r="I152" s="39" t="s">
        <v>695</v>
      </c>
      <c r="J152" s="54" t="s">
        <v>705</v>
      </c>
      <c r="K152" s="30">
        <f>20800</f>
        <v>20800</v>
      </c>
      <c r="L152" s="26">
        <v>18055.240000000002</v>
      </c>
      <c r="M152" s="27">
        <f t="shared" si="2"/>
        <v>86.804038461538468</v>
      </c>
    </row>
    <row r="153" spans="1:13">
      <c r="A153" s="12">
        <v>142</v>
      </c>
      <c r="B153" s="22" t="s">
        <v>0</v>
      </c>
      <c r="C153" s="39" t="s">
        <v>346</v>
      </c>
      <c r="D153" s="39" t="s">
        <v>275</v>
      </c>
      <c r="E153" s="39" t="s">
        <v>592</v>
      </c>
      <c r="F153" s="39" t="s">
        <v>354</v>
      </c>
      <c r="G153" s="39" t="s">
        <v>271</v>
      </c>
      <c r="H153" s="39" t="s">
        <v>158</v>
      </c>
      <c r="I153" s="39" t="s">
        <v>695</v>
      </c>
      <c r="J153" s="54" t="s">
        <v>372</v>
      </c>
      <c r="K153" s="30">
        <f>K154</f>
        <v>115913600</v>
      </c>
      <c r="L153" s="30">
        <f>L154</f>
        <v>88404800</v>
      </c>
      <c r="M153" s="27">
        <f t="shared" si="2"/>
        <v>76.267840874582447</v>
      </c>
    </row>
    <row r="154" spans="1:13">
      <c r="A154" s="12">
        <v>143</v>
      </c>
      <c r="B154" s="22" t="s">
        <v>223</v>
      </c>
      <c r="C154" s="39" t="s">
        <v>346</v>
      </c>
      <c r="D154" s="39" t="s">
        <v>275</v>
      </c>
      <c r="E154" s="39" t="s">
        <v>592</v>
      </c>
      <c r="F154" s="39" t="s">
        <v>354</v>
      </c>
      <c r="G154" s="39" t="s">
        <v>298</v>
      </c>
      <c r="H154" s="39" t="s">
        <v>158</v>
      </c>
      <c r="I154" s="39" t="s">
        <v>695</v>
      </c>
      <c r="J154" s="54" t="s">
        <v>373</v>
      </c>
      <c r="K154" s="30">
        <f>K157+K156</f>
        <v>115913600</v>
      </c>
      <c r="L154" s="30">
        <f>L157+L156</f>
        <v>88404800</v>
      </c>
      <c r="M154" s="27">
        <f t="shared" si="2"/>
        <v>76.267840874582447</v>
      </c>
    </row>
    <row r="155" spans="1:13">
      <c r="A155" s="12">
        <v>144</v>
      </c>
      <c r="B155" s="22"/>
      <c r="C155" s="39"/>
      <c r="D155" s="39"/>
      <c r="E155" s="39"/>
      <c r="F155" s="39"/>
      <c r="G155" s="39"/>
      <c r="H155" s="39"/>
      <c r="I155" s="39"/>
      <c r="J155" s="54" t="s">
        <v>351</v>
      </c>
      <c r="K155" s="30"/>
      <c r="L155" s="26"/>
      <c r="M155" s="27"/>
    </row>
    <row r="156" spans="1:13" ht="48">
      <c r="A156" s="12">
        <v>145</v>
      </c>
      <c r="B156" s="22"/>
      <c r="C156" s="39"/>
      <c r="D156" s="39"/>
      <c r="E156" s="39"/>
      <c r="F156" s="39"/>
      <c r="G156" s="39"/>
      <c r="H156" s="39"/>
      <c r="I156" s="39"/>
      <c r="J156" s="54" t="s">
        <v>374</v>
      </c>
      <c r="K156" s="30">
        <f>55708000+1218800</f>
        <v>56926800</v>
      </c>
      <c r="L156" s="26">
        <v>43610800</v>
      </c>
      <c r="M156" s="27">
        <f t="shared" si="2"/>
        <v>76.608556953842481</v>
      </c>
    </row>
    <row r="157" spans="1:13" ht="84">
      <c r="A157" s="12">
        <v>146</v>
      </c>
      <c r="B157" s="22"/>
      <c r="C157" s="39"/>
      <c r="D157" s="39"/>
      <c r="E157" s="39"/>
      <c r="F157" s="39"/>
      <c r="G157" s="39"/>
      <c r="H157" s="39"/>
      <c r="I157" s="39"/>
      <c r="J157" s="54" t="s">
        <v>375</v>
      </c>
      <c r="K157" s="30">
        <f>57927000+1059800</f>
        <v>58986800</v>
      </c>
      <c r="L157" s="26">
        <v>44794000</v>
      </c>
      <c r="M157" s="27">
        <f t="shared" si="2"/>
        <v>75.939023645968248</v>
      </c>
    </row>
    <row r="158" spans="1:13">
      <c r="A158" s="12">
        <v>147</v>
      </c>
      <c r="B158" s="22" t="s">
        <v>0</v>
      </c>
      <c r="C158" s="39" t="s">
        <v>346</v>
      </c>
      <c r="D158" s="39" t="s">
        <v>275</v>
      </c>
      <c r="E158" s="39" t="s">
        <v>612</v>
      </c>
      <c r="F158" s="39" t="s">
        <v>0</v>
      </c>
      <c r="G158" s="39" t="s">
        <v>271</v>
      </c>
      <c r="H158" s="39" t="s">
        <v>158</v>
      </c>
      <c r="I158" s="39" t="s">
        <v>695</v>
      </c>
      <c r="J158" s="54" t="s">
        <v>613</v>
      </c>
      <c r="K158" s="30">
        <f>K159</f>
        <v>11035186</v>
      </c>
      <c r="L158" s="30">
        <f>L159</f>
        <v>5173585.6500000004</v>
      </c>
      <c r="M158" s="27">
        <f t="shared" si="2"/>
        <v>46.882632064380253</v>
      </c>
    </row>
    <row r="159" spans="1:13">
      <c r="A159" s="12">
        <v>148</v>
      </c>
      <c r="B159" s="22" t="s">
        <v>0</v>
      </c>
      <c r="C159" s="39" t="s">
        <v>346</v>
      </c>
      <c r="D159" s="39" t="s">
        <v>275</v>
      </c>
      <c r="E159" s="39" t="s">
        <v>614</v>
      </c>
      <c r="F159" s="39" t="s">
        <v>354</v>
      </c>
      <c r="G159" s="39" t="s">
        <v>271</v>
      </c>
      <c r="H159" s="39" t="s">
        <v>158</v>
      </c>
      <c r="I159" s="39" t="s">
        <v>695</v>
      </c>
      <c r="J159" s="54" t="s">
        <v>615</v>
      </c>
      <c r="K159" s="30">
        <f>K160+K164+K169</f>
        <v>11035186</v>
      </c>
      <c r="L159" s="30">
        <f>L160+L164+L169</f>
        <v>5173585.6500000004</v>
      </c>
      <c r="M159" s="27">
        <f t="shared" si="2"/>
        <v>46.882632064380253</v>
      </c>
    </row>
    <row r="160" spans="1:13" ht="24">
      <c r="A160" s="12">
        <v>149</v>
      </c>
      <c r="B160" s="22" t="s">
        <v>212</v>
      </c>
      <c r="C160" s="39" t="s">
        <v>346</v>
      </c>
      <c r="D160" s="39" t="s">
        <v>275</v>
      </c>
      <c r="E160" s="39" t="s">
        <v>614</v>
      </c>
      <c r="F160" s="39" t="s">
        <v>354</v>
      </c>
      <c r="G160" s="39" t="s">
        <v>298</v>
      </c>
      <c r="H160" s="39" t="s">
        <v>158</v>
      </c>
      <c r="I160" s="39" t="s">
        <v>695</v>
      </c>
      <c r="J160" s="54" t="s">
        <v>616</v>
      </c>
      <c r="K160" s="30">
        <f>K162+K163</f>
        <v>9325686</v>
      </c>
      <c r="L160" s="30">
        <f>L162+L163</f>
        <v>3476885.65</v>
      </c>
      <c r="M160" s="27">
        <f t="shared" si="2"/>
        <v>37.282894255714808</v>
      </c>
    </row>
    <row r="161" spans="1:13">
      <c r="A161" s="12">
        <v>150</v>
      </c>
      <c r="B161" s="22"/>
      <c r="C161" s="39"/>
      <c r="D161" s="39"/>
      <c r="E161" s="39"/>
      <c r="F161" s="39"/>
      <c r="G161" s="39"/>
      <c r="H161" s="39"/>
      <c r="I161" s="39"/>
      <c r="J161" s="54" t="s">
        <v>351</v>
      </c>
      <c r="K161" s="30"/>
      <c r="L161" s="26"/>
      <c r="M161" s="27"/>
    </row>
    <row r="162" spans="1:13" ht="24">
      <c r="A162" s="12">
        <v>151</v>
      </c>
      <c r="B162" s="22"/>
      <c r="C162" s="39"/>
      <c r="D162" s="39"/>
      <c r="E162" s="39"/>
      <c r="F162" s="39"/>
      <c r="G162" s="39"/>
      <c r="H162" s="39"/>
      <c r="I162" s="39"/>
      <c r="J162" s="54" t="s">
        <v>844</v>
      </c>
      <c r="K162" s="30">
        <f>3063400</f>
        <v>3063400</v>
      </c>
      <c r="L162" s="63">
        <v>0</v>
      </c>
      <c r="M162" s="18">
        <f>L162/K162*100</f>
        <v>0</v>
      </c>
    </row>
    <row r="163" spans="1:13">
      <c r="A163" s="12">
        <v>152</v>
      </c>
      <c r="B163" s="22"/>
      <c r="C163" s="39"/>
      <c r="D163" s="39"/>
      <c r="E163" s="39"/>
      <c r="F163" s="39"/>
      <c r="G163" s="39"/>
      <c r="H163" s="39"/>
      <c r="I163" s="39"/>
      <c r="J163" s="54" t="s">
        <v>962</v>
      </c>
      <c r="K163" s="30">
        <v>6262286</v>
      </c>
      <c r="L163" s="26">
        <v>3476885.65</v>
      </c>
      <c r="M163" s="27">
        <f t="shared" ref="M163" si="3">L163/K163*100</f>
        <v>55.521029381283448</v>
      </c>
    </row>
    <row r="164" spans="1:13" ht="24">
      <c r="A164" s="12">
        <v>153</v>
      </c>
      <c r="B164" s="22" t="s">
        <v>223</v>
      </c>
      <c r="C164" s="39" t="s">
        <v>346</v>
      </c>
      <c r="D164" s="39" t="s">
        <v>275</v>
      </c>
      <c r="E164" s="39" t="s">
        <v>614</v>
      </c>
      <c r="F164" s="39" t="s">
        <v>354</v>
      </c>
      <c r="G164" s="39" t="s">
        <v>298</v>
      </c>
      <c r="H164" s="39" t="s">
        <v>158</v>
      </c>
      <c r="I164" s="39" t="s">
        <v>695</v>
      </c>
      <c r="J164" s="54" t="s">
        <v>616</v>
      </c>
      <c r="K164" s="30">
        <f>K166+K167+K168</f>
        <v>1709500</v>
      </c>
      <c r="L164" s="30">
        <f>L166+L167+L168</f>
        <v>1546700</v>
      </c>
      <c r="M164" s="27">
        <f t="shared" si="2"/>
        <v>90.476747587013747</v>
      </c>
    </row>
    <row r="165" spans="1:13">
      <c r="A165" s="12">
        <v>154</v>
      </c>
      <c r="B165" s="22"/>
      <c r="C165" s="39"/>
      <c r="D165" s="39"/>
      <c r="E165" s="39"/>
      <c r="F165" s="39"/>
      <c r="G165" s="39"/>
      <c r="H165" s="39"/>
      <c r="I165" s="39"/>
      <c r="J165" s="54" t="s">
        <v>351</v>
      </c>
      <c r="K165" s="30"/>
      <c r="L165" s="26"/>
      <c r="M165" s="27"/>
    </row>
    <row r="166" spans="1:13" ht="72">
      <c r="A166" s="12">
        <v>155</v>
      </c>
      <c r="B166" s="22"/>
      <c r="C166" s="39"/>
      <c r="D166" s="39"/>
      <c r="E166" s="39"/>
      <c r="F166" s="39"/>
      <c r="G166" s="39"/>
      <c r="H166" s="39"/>
      <c r="I166" s="39"/>
      <c r="J166" s="54" t="s">
        <v>963</v>
      </c>
      <c r="K166" s="30">
        <f>90700-12500</f>
        <v>78200</v>
      </c>
      <c r="L166" s="26">
        <v>65000</v>
      </c>
      <c r="M166" s="27">
        <f t="shared" si="2"/>
        <v>83.120204603580561</v>
      </c>
    </row>
    <row r="167" spans="1:13" ht="108">
      <c r="A167" s="12">
        <v>156</v>
      </c>
      <c r="B167" s="22"/>
      <c r="C167" s="39"/>
      <c r="D167" s="39"/>
      <c r="E167" s="39"/>
      <c r="F167" s="39"/>
      <c r="G167" s="39"/>
      <c r="H167" s="39"/>
      <c r="I167" s="39"/>
      <c r="J167" s="54" t="s">
        <v>701</v>
      </c>
      <c r="K167" s="30">
        <f>1631300</f>
        <v>1631300</v>
      </c>
      <c r="L167" s="26">
        <v>1432700</v>
      </c>
      <c r="M167" s="27">
        <f t="shared" si="2"/>
        <v>87.825660516152766</v>
      </c>
    </row>
    <row r="168" spans="1:13">
      <c r="A168" s="12">
        <v>157</v>
      </c>
      <c r="B168" s="22"/>
      <c r="C168" s="39"/>
      <c r="D168" s="39"/>
      <c r="E168" s="39"/>
      <c r="F168" s="39"/>
      <c r="G168" s="39"/>
      <c r="H168" s="39"/>
      <c r="I168" s="39"/>
      <c r="J168" s="54" t="s">
        <v>962</v>
      </c>
      <c r="K168" s="30"/>
      <c r="L168" s="26">
        <v>49000</v>
      </c>
      <c r="M168" s="27"/>
    </row>
    <row r="169" spans="1:13" ht="24">
      <c r="A169" s="12">
        <v>158</v>
      </c>
      <c r="B169" s="22" t="s">
        <v>223</v>
      </c>
      <c r="C169" s="39" t="s">
        <v>346</v>
      </c>
      <c r="D169" s="39" t="s">
        <v>275</v>
      </c>
      <c r="E169" s="39" t="s">
        <v>614</v>
      </c>
      <c r="F169" s="39" t="s">
        <v>354</v>
      </c>
      <c r="G169" s="39" t="s">
        <v>298</v>
      </c>
      <c r="H169" s="39" t="s">
        <v>158</v>
      </c>
      <c r="I169" s="39" t="s">
        <v>695</v>
      </c>
      <c r="J169" s="54" t="s">
        <v>616</v>
      </c>
      <c r="K169" s="30">
        <f>K171</f>
        <v>0</v>
      </c>
      <c r="L169" s="30">
        <f>L171</f>
        <v>150000</v>
      </c>
      <c r="M169" s="27"/>
    </row>
    <row r="170" spans="1:13">
      <c r="A170" s="12">
        <v>159</v>
      </c>
      <c r="B170" s="22"/>
      <c r="C170" s="39"/>
      <c r="D170" s="39"/>
      <c r="E170" s="39"/>
      <c r="F170" s="39"/>
      <c r="G170" s="39"/>
      <c r="H170" s="39"/>
      <c r="I170" s="39"/>
      <c r="J170" s="54" t="s">
        <v>351</v>
      </c>
      <c r="K170" s="30"/>
      <c r="L170" s="26"/>
      <c r="M170" s="27"/>
    </row>
    <row r="171" spans="1:13">
      <c r="A171" s="12">
        <v>160</v>
      </c>
      <c r="B171" s="22"/>
      <c r="C171" s="39"/>
      <c r="D171" s="39"/>
      <c r="E171" s="39"/>
      <c r="F171" s="39"/>
      <c r="G171" s="39"/>
      <c r="H171" s="39"/>
      <c r="I171" s="39"/>
      <c r="J171" s="54" t="s">
        <v>962</v>
      </c>
      <c r="K171" s="30"/>
      <c r="L171" s="26">
        <v>150000</v>
      </c>
      <c r="M171" s="27"/>
    </row>
    <row r="172" spans="1:13">
      <c r="A172" s="12">
        <v>161</v>
      </c>
      <c r="B172" s="19" t="s">
        <v>0</v>
      </c>
      <c r="C172" s="37" t="s">
        <v>346</v>
      </c>
      <c r="D172" s="37" t="s">
        <v>950</v>
      </c>
      <c r="E172" s="37" t="s">
        <v>271</v>
      </c>
      <c r="F172" s="37" t="s">
        <v>0</v>
      </c>
      <c r="G172" s="37" t="s">
        <v>271</v>
      </c>
      <c r="H172" s="37" t="s">
        <v>158</v>
      </c>
      <c r="I172" s="37" t="s">
        <v>0</v>
      </c>
      <c r="J172" s="83" t="s">
        <v>964</v>
      </c>
      <c r="K172" s="33">
        <f>K173</f>
        <v>440730.94</v>
      </c>
      <c r="L172" s="49">
        <f>L173</f>
        <v>440730.94</v>
      </c>
      <c r="M172" s="18">
        <f t="shared" si="2"/>
        <v>100</v>
      </c>
    </row>
    <row r="173" spans="1:13" ht="24">
      <c r="A173" s="12">
        <v>162</v>
      </c>
      <c r="B173" s="22" t="s">
        <v>0</v>
      </c>
      <c r="C173" s="39" t="s">
        <v>346</v>
      </c>
      <c r="D173" s="39" t="s">
        <v>950</v>
      </c>
      <c r="E173" s="39" t="s">
        <v>298</v>
      </c>
      <c r="F173" s="39" t="s">
        <v>0</v>
      </c>
      <c r="G173" s="39" t="s">
        <v>298</v>
      </c>
      <c r="H173" s="39" t="s">
        <v>158</v>
      </c>
      <c r="I173" s="39" t="s">
        <v>695</v>
      </c>
      <c r="J173" s="54" t="s">
        <v>965</v>
      </c>
      <c r="K173" s="30">
        <f>K174</f>
        <v>440730.94</v>
      </c>
      <c r="L173" s="63">
        <f>L174</f>
        <v>440730.94</v>
      </c>
      <c r="M173" s="27">
        <f t="shared" si="2"/>
        <v>100</v>
      </c>
    </row>
    <row r="174" spans="1:13" ht="24">
      <c r="A174" s="12">
        <v>163</v>
      </c>
      <c r="B174" s="22" t="s">
        <v>212</v>
      </c>
      <c r="C174" s="39" t="s">
        <v>346</v>
      </c>
      <c r="D174" s="39" t="s">
        <v>950</v>
      </c>
      <c r="E174" s="39" t="s">
        <v>298</v>
      </c>
      <c r="F174" s="39" t="s">
        <v>608</v>
      </c>
      <c r="G174" s="39" t="s">
        <v>298</v>
      </c>
      <c r="H174" s="39" t="s">
        <v>158</v>
      </c>
      <c r="I174" s="39" t="s">
        <v>695</v>
      </c>
      <c r="J174" s="54" t="s">
        <v>965</v>
      </c>
      <c r="K174" s="30">
        <v>440730.94</v>
      </c>
      <c r="L174" s="63">
        <v>440730.94</v>
      </c>
      <c r="M174" s="27">
        <f t="shared" si="2"/>
        <v>100</v>
      </c>
    </row>
    <row r="175" spans="1:13" ht="59.25" customHeight="1">
      <c r="A175" s="12">
        <v>164</v>
      </c>
      <c r="B175" s="19" t="s">
        <v>0</v>
      </c>
      <c r="C175" s="37" t="s">
        <v>346</v>
      </c>
      <c r="D175" s="37" t="s">
        <v>832</v>
      </c>
      <c r="E175" s="37" t="s">
        <v>271</v>
      </c>
      <c r="F175" s="37" t="s">
        <v>0</v>
      </c>
      <c r="G175" s="37" t="s">
        <v>271</v>
      </c>
      <c r="H175" s="37" t="s">
        <v>158</v>
      </c>
      <c r="I175" s="37" t="s">
        <v>0</v>
      </c>
      <c r="J175" s="83" t="s">
        <v>966</v>
      </c>
      <c r="K175" s="33">
        <f>K176</f>
        <v>188527</v>
      </c>
      <c r="L175" s="49">
        <f>L177</f>
        <v>188527</v>
      </c>
      <c r="M175" s="18">
        <f t="shared" si="2"/>
        <v>100</v>
      </c>
    </row>
    <row r="176" spans="1:13" ht="72">
      <c r="A176" s="12">
        <v>165</v>
      </c>
      <c r="B176" s="22" t="s">
        <v>0</v>
      </c>
      <c r="C176" s="39" t="s">
        <v>346</v>
      </c>
      <c r="D176" s="39" t="s">
        <v>832</v>
      </c>
      <c r="E176" s="39" t="s">
        <v>271</v>
      </c>
      <c r="F176" s="39" t="s">
        <v>0</v>
      </c>
      <c r="G176" s="39" t="s">
        <v>271</v>
      </c>
      <c r="H176" s="39" t="s">
        <v>158</v>
      </c>
      <c r="I176" s="39" t="s">
        <v>695</v>
      </c>
      <c r="J176" s="54" t="s">
        <v>967</v>
      </c>
      <c r="K176" s="30">
        <f>K177</f>
        <v>188527</v>
      </c>
      <c r="L176" s="63">
        <f>L177</f>
        <v>188527</v>
      </c>
      <c r="M176" s="27">
        <f t="shared" si="2"/>
        <v>100</v>
      </c>
    </row>
    <row r="177" spans="1:13" ht="60">
      <c r="A177" s="12">
        <v>166</v>
      </c>
      <c r="B177" s="22" t="s">
        <v>0</v>
      </c>
      <c r="C177" s="39" t="s">
        <v>346</v>
      </c>
      <c r="D177" s="39" t="s">
        <v>832</v>
      </c>
      <c r="E177" s="39" t="s">
        <v>271</v>
      </c>
      <c r="F177" s="39" t="s">
        <v>0</v>
      </c>
      <c r="G177" s="39" t="s">
        <v>298</v>
      </c>
      <c r="H177" s="39" t="s">
        <v>158</v>
      </c>
      <c r="I177" s="39" t="s">
        <v>695</v>
      </c>
      <c r="J177" s="54" t="s">
        <v>968</v>
      </c>
      <c r="K177" s="30">
        <f>K178</f>
        <v>188527</v>
      </c>
      <c r="L177" s="63">
        <f>L178</f>
        <v>188527</v>
      </c>
      <c r="M177" s="27">
        <f t="shared" si="2"/>
        <v>100</v>
      </c>
    </row>
    <row r="178" spans="1:13" ht="24">
      <c r="A178" s="12">
        <v>167</v>
      </c>
      <c r="B178" s="22" t="s">
        <v>0</v>
      </c>
      <c r="C178" s="39" t="s">
        <v>346</v>
      </c>
      <c r="D178" s="39" t="s">
        <v>832</v>
      </c>
      <c r="E178" s="39" t="s">
        <v>298</v>
      </c>
      <c r="F178" s="39" t="s">
        <v>0</v>
      </c>
      <c r="G178" s="39" t="s">
        <v>298</v>
      </c>
      <c r="H178" s="39" t="s">
        <v>158</v>
      </c>
      <c r="I178" s="39" t="s">
        <v>695</v>
      </c>
      <c r="J178" s="54" t="s">
        <v>969</v>
      </c>
      <c r="K178" s="30">
        <f>K179</f>
        <v>188527</v>
      </c>
      <c r="L178" s="63">
        <f>L179</f>
        <v>188527</v>
      </c>
      <c r="M178" s="27">
        <f t="shared" si="2"/>
        <v>100</v>
      </c>
    </row>
    <row r="179" spans="1:13" ht="36">
      <c r="A179" s="12">
        <v>168</v>
      </c>
      <c r="B179" s="22" t="s">
        <v>970</v>
      </c>
      <c r="C179" s="39" t="s">
        <v>346</v>
      </c>
      <c r="D179" s="39" t="s">
        <v>832</v>
      </c>
      <c r="E179" s="39" t="s">
        <v>298</v>
      </c>
      <c r="F179" s="39" t="s">
        <v>278</v>
      </c>
      <c r="G179" s="39" t="s">
        <v>298</v>
      </c>
      <c r="H179" s="39" t="s">
        <v>158</v>
      </c>
      <c r="I179" s="39" t="s">
        <v>695</v>
      </c>
      <c r="J179" s="54" t="s">
        <v>971</v>
      </c>
      <c r="K179" s="30">
        <v>188527</v>
      </c>
      <c r="L179" s="26">
        <v>188527</v>
      </c>
      <c r="M179" s="27">
        <f t="shared" si="2"/>
        <v>100</v>
      </c>
    </row>
    <row r="180" spans="1:13" ht="36">
      <c r="A180" s="12">
        <v>169</v>
      </c>
      <c r="B180" s="19" t="s">
        <v>0</v>
      </c>
      <c r="C180" s="37" t="s">
        <v>346</v>
      </c>
      <c r="D180" s="37" t="s">
        <v>990</v>
      </c>
      <c r="E180" s="37" t="s">
        <v>271</v>
      </c>
      <c r="F180" s="37" t="s">
        <v>0</v>
      </c>
      <c r="G180" s="37" t="s">
        <v>271</v>
      </c>
      <c r="H180" s="37" t="s">
        <v>158</v>
      </c>
      <c r="I180" s="37" t="s">
        <v>0</v>
      </c>
      <c r="J180" s="83" t="s">
        <v>991</v>
      </c>
      <c r="K180" s="33"/>
      <c r="L180" s="84">
        <f>L181</f>
        <v>-1520967.6099999999</v>
      </c>
      <c r="M180" s="27"/>
    </row>
    <row r="181" spans="1:13" ht="39" customHeight="1">
      <c r="A181" s="12">
        <v>170</v>
      </c>
      <c r="B181" s="22" t="s">
        <v>0</v>
      </c>
      <c r="C181" s="39" t="s">
        <v>346</v>
      </c>
      <c r="D181" s="39" t="s">
        <v>990</v>
      </c>
      <c r="E181" s="39" t="s">
        <v>992</v>
      </c>
      <c r="F181" s="39" t="s">
        <v>278</v>
      </c>
      <c r="G181" s="39" t="s">
        <v>298</v>
      </c>
      <c r="H181" s="39" t="s">
        <v>158</v>
      </c>
      <c r="I181" s="39" t="s">
        <v>695</v>
      </c>
      <c r="J181" s="54" t="s">
        <v>993</v>
      </c>
      <c r="K181" s="30"/>
      <c r="L181" s="85">
        <f>L182+L183+L184</f>
        <v>-1520967.6099999999</v>
      </c>
      <c r="M181" s="27"/>
    </row>
    <row r="182" spans="1:13" ht="38.25" customHeight="1">
      <c r="A182" s="12">
        <v>171</v>
      </c>
      <c r="B182" s="22" t="s">
        <v>212</v>
      </c>
      <c r="C182" s="39" t="s">
        <v>346</v>
      </c>
      <c r="D182" s="39" t="s">
        <v>990</v>
      </c>
      <c r="E182" s="39" t="s">
        <v>992</v>
      </c>
      <c r="F182" s="39" t="s">
        <v>278</v>
      </c>
      <c r="G182" s="39" t="s">
        <v>298</v>
      </c>
      <c r="H182" s="39" t="s">
        <v>158</v>
      </c>
      <c r="I182" s="39" t="s">
        <v>695</v>
      </c>
      <c r="J182" s="54" t="s">
        <v>993</v>
      </c>
      <c r="K182" s="30"/>
      <c r="L182" s="86">
        <v>-960401.42</v>
      </c>
      <c r="M182" s="27"/>
    </row>
    <row r="183" spans="1:13" ht="38.25" customHeight="1">
      <c r="A183" s="12">
        <v>172</v>
      </c>
      <c r="B183" s="22" t="s">
        <v>223</v>
      </c>
      <c r="C183" s="39" t="s">
        <v>346</v>
      </c>
      <c r="D183" s="39" t="s">
        <v>990</v>
      </c>
      <c r="E183" s="39" t="s">
        <v>992</v>
      </c>
      <c r="F183" s="39" t="s">
        <v>278</v>
      </c>
      <c r="G183" s="39" t="s">
        <v>298</v>
      </c>
      <c r="H183" s="39" t="s">
        <v>158</v>
      </c>
      <c r="I183" s="39" t="s">
        <v>695</v>
      </c>
      <c r="J183" s="54" t="s">
        <v>993</v>
      </c>
      <c r="K183" s="30"/>
      <c r="L183" s="86">
        <v>-542204.52</v>
      </c>
      <c r="M183" s="27"/>
    </row>
    <row r="184" spans="1:13" ht="39" customHeight="1">
      <c r="A184" s="12">
        <v>173</v>
      </c>
      <c r="B184" s="22" t="s">
        <v>237</v>
      </c>
      <c r="C184" s="39" t="s">
        <v>346</v>
      </c>
      <c r="D184" s="39" t="s">
        <v>990</v>
      </c>
      <c r="E184" s="39" t="s">
        <v>992</v>
      </c>
      <c r="F184" s="39" t="s">
        <v>278</v>
      </c>
      <c r="G184" s="39" t="s">
        <v>298</v>
      </c>
      <c r="H184" s="39" t="s">
        <v>158</v>
      </c>
      <c r="I184" s="39" t="s">
        <v>695</v>
      </c>
      <c r="J184" s="54" t="s">
        <v>993</v>
      </c>
      <c r="K184" s="30"/>
      <c r="L184" s="86">
        <v>-18361.669999999998</v>
      </c>
      <c r="M184" s="27"/>
    </row>
    <row r="185" spans="1:13">
      <c r="A185" s="12">
        <v>174</v>
      </c>
      <c r="B185" s="155"/>
      <c r="C185" s="156"/>
      <c r="D185" s="156"/>
      <c r="E185" s="156"/>
      <c r="F185" s="156"/>
      <c r="G185" s="156"/>
      <c r="H185" s="156"/>
      <c r="I185" s="157"/>
      <c r="J185" s="16" t="s">
        <v>376</v>
      </c>
      <c r="K185" s="87">
        <f>K12+K90</f>
        <v>711415533.94000006</v>
      </c>
      <c r="L185" s="87">
        <f>L12+L90</f>
        <v>387263386.52999997</v>
      </c>
      <c r="M185" s="18">
        <f t="shared" si="2"/>
        <v>54.435610139862547</v>
      </c>
    </row>
    <row r="186" spans="1:13">
      <c r="B186" s="88"/>
      <c r="C186" s="89"/>
      <c r="D186" s="89"/>
      <c r="E186" s="89"/>
      <c r="F186" s="89"/>
      <c r="G186" s="89"/>
      <c r="H186" s="89"/>
      <c r="I186" s="89"/>
    </row>
    <row r="187" spans="1:13">
      <c r="B187" s="88"/>
      <c r="C187" s="89"/>
      <c r="D187" s="89"/>
      <c r="E187" s="89"/>
      <c r="F187" s="89"/>
      <c r="G187" s="89"/>
      <c r="H187" s="89"/>
      <c r="I187" s="89"/>
    </row>
    <row r="188" spans="1:13">
      <c r="B188" s="88"/>
      <c r="C188" s="89"/>
      <c r="D188" s="89"/>
      <c r="E188" s="89"/>
      <c r="F188" s="89"/>
      <c r="G188" s="89"/>
      <c r="H188" s="89"/>
      <c r="I188" s="89"/>
    </row>
    <row r="189" spans="1:13">
      <c r="B189" s="88"/>
      <c r="C189" s="89"/>
      <c r="D189" s="89"/>
      <c r="E189" s="89"/>
      <c r="F189" s="89"/>
      <c r="G189" s="89"/>
      <c r="H189" s="89"/>
      <c r="I189" s="89"/>
      <c r="K189" s="90"/>
    </row>
    <row r="190" spans="1:13">
      <c r="B190" s="88"/>
      <c r="C190" s="89"/>
      <c r="D190" s="89"/>
      <c r="E190" s="89"/>
      <c r="F190" s="89"/>
      <c r="G190" s="89"/>
      <c r="H190" s="89"/>
      <c r="I190" s="89"/>
    </row>
    <row r="191" spans="1:13">
      <c r="B191" s="88"/>
      <c r="C191" s="89"/>
      <c r="D191" s="89"/>
      <c r="E191" s="89"/>
      <c r="F191" s="89"/>
      <c r="G191" s="89"/>
      <c r="H191" s="89"/>
      <c r="I191" s="89"/>
    </row>
    <row r="192" spans="1:13">
      <c r="B192" s="88"/>
      <c r="C192" s="89"/>
      <c r="D192" s="89"/>
      <c r="E192" s="89"/>
      <c r="F192" s="89"/>
      <c r="G192" s="89"/>
      <c r="H192" s="89"/>
      <c r="I192" s="89"/>
    </row>
    <row r="193" spans="2:9">
      <c r="B193" s="88"/>
      <c r="C193" s="89"/>
      <c r="D193" s="89"/>
      <c r="E193" s="89"/>
      <c r="F193" s="89"/>
      <c r="G193" s="89"/>
      <c r="H193" s="89"/>
      <c r="I193" s="89"/>
    </row>
    <row r="194" spans="2:9" ht="24" hidden="1" customHeight="1">
      <c r="B194" s="88"/>
      <c r="C194" s="89"/>
      <c r="D194" s="89"/>
      <c r="E194" s="89"/>
      <c r="F194" s="89"/>
      <c r="G194" s="89"/>
      <c r="H194" s="89"/>
      <c r="I194" s="89"/>
    </row>
    <row r="195" spans="2:9" ht="12" hidden="1" customHeight="1">
      <c r="B195" s="88"/>
      <c r="C195" s="89"/>
      <c r="D195" s="89"/>
      <c r="E195" s="89"/>
      <c r="F195" s="89"/>
      <c r="G195" s="89"/>
      <c r="H195" s="89"/>
      <c r="I195" s="89"/>
    </row>
    <row r="196" spans="2:9" ht="12" hidden="1" customHeight="1">
      <c r="B196" s="88"/>
      <c r="C196" s="89"/>
      <c r="D196" s="89"/>
      <c r="E196" s="89"/>
      <c r="F196" s="89"/>
      <c r="G196" s="89"/>
      <c r="H196" s="89"/>
      <c r="I196" s="89"/>
    </row>
    <row r="197" spans="2:9">
      <c r="B197" s="88"/>
      <c r="C197" s="89"/>
      <c r="D197" s="89"/>
      <c r="E197" s="89"/>
      <c r="F197" s="89"/>
      <c r="G197" s="89"/>
      <c r="H197" s="89"/>
      <c r="I197" s="89"/>
    </row>
    <row r="198" spans="2:9">
      <c r="B198" s="88"/>
      <c r="C198" s="89"/>
      <c r="D198" s="89"/>
      <c r="E198" s="89"/>
      <c r="F198" s="89"/>
      <c r="G198" s="89"/>
      <c r="H198" s="89"/>
      <c r="I198" s="89"/>
    </row>
    <row r="199" spans="2:9">
      <c r="B199" s="88"/>
      <c r="C199" s="89"/>
      <c r="D199" s="89"/>
      <c r="E199" s="89"/>
      <c r="F199" s="89"/>
      <c r="G199" s="89"/>
      <c r="H199" s="89"/>
      <c r="I199" s="89"/>
    </row>
    <row r="200" spans="2:9">
      <c r="B200" s="88"/>
      <c r="C200" s="89"/>
      <c r="D200" s="89"/>
      <c r="E200" s="89"/>
      <c r="F200" s="89"/>
      <c r="G200" s="89"/>
      <c r="H200" s="89"/>
      <c r="I200" s="89"/>
    </row>
    <row r="201" spans="2:9" ht="37.5" customHeight="1">
      <c r="B201" s="88"/>
      <c r="C201" s="89"/>
      <c r="D201" s="89"/>
      <c r="E201" s="89"/>
      <c r="F201" s="89"/>
      <c r="G201" s="89"/>
      <c r="H201" s="89"/>
      <c r="I201" s="89"/>
    </row>
    <row r="202" spans="2:9" ht="38.25" customHeight="1">
      <c r="B202" s="88"/>
      <c r="C202" s="89"/>
      <c r="D202" s="89"/>
      <c r="E202" s="89"/>
      <c r="F202" s="89"/>
      <c r="G202" s="89"/>
      <c r="H202" s="89"/>
      <c r="I202" s="89"/>
    </row>
    <row r="203" spans="2:9" ht="38.25" customHeight="1">
      <c r="B203" s="88"/>
      <c r="C203" s="89"/>
      <c r="D203" s="89"/>
      <c r="E203" s="89"/>
      <c r="F203" s="89"/>
      <c r="G203" s="89"/>
      <c r="H203" s="89"/>
      <c r="I203" s="89"/>
    </row>
    <row r="204" spans="2:9" ht="40.5" customHeight="1">
      <c r="B204" s="88"/>
      <c r="C204" s="89"/>
      <c r="D204" s="89"/>
      <c r="E204" s="89"/>
      <c r="F204" s="89"/>
      <c r="G204" s="89"/>
      <c r="H204" s="89"/>
      <c r="I204" s="89"/>
    </row>
    <row r="205" spans="2:9">
      <c r="B205" s="88"/>
      <c r="C205" s="89"/>
      <c r="D205" s="89"/>
      <c r="E205" s="89"/>
      <c r="F205" s="89"/>
      <c r="G205" s="89"/>
      <c r="H205" s="89"/>
      <c r="I205" s="89"/>
    </row>
    <row r="206" spans="2:9">
      <c r="B206" s="88"/>
      <c r="C206" s="89"/>
      <c r="D206" s="89"/>
      <c r="E206" s="89"/>
      <c r="F206" s="89"/>
      <c r="G206" s="89"/>
      <c r="H206" s="89"/>
      <c r="I206" s="89"/>
    </row>
    <row r="207" spans="2:9">
      <c r="B207" s="88"/>
      <c r="C207" s="89"/>
      <c r="D207" s="89"/>
      <c r="E207" s="89"/>
      <c r="F207" s="89"/>
      <c r="G207" s="89"/>
      <c r="H207" s="89"/>
      <c r="I207" s="89"/>
    </row>
    <row r="208" spans="2:9">
      <c r="B208" s="88"/>
      <c r="C208" s="89"/>
      <c r="D208" s="89"/>
      <c r="E208" s="89"/>
      <c r="F208" s="89"/>
      <c r="G208" s="89"/>
      <c r="H208" s="89"/>
      <c r="I208" s="89"/>
    </row>
    <row r="209" spans="2:9">
      <c r="B209" s="88"/>
      <c r="C209" s="89"/>
      <c r="D209" s="89"/>
      <c r="E209" s="89"/>
      <c r="F209" s="89"/>
      <c r="G209" s="89"/>
      <c r="H209" s="89"/>
      <c r="I209" s="89"/>
    </row>
    <row r="210" spans="2:9">
      <c r="B210" s="88"/>
      <c r="C210" s="89"/>
      <c r="D210" s="89"/>
      <c r="E210" s="89"/>
      <c r="F210" s="89"/>
      <c r="G210" s="89"/>
      <c r="H210" s="89"/>
      <c r="I210" s="89"/>
    </row>
    <row r="211" spans="2:9">
      <c r="B211" s="88"/>
      <c r="C211" s="89"/>
      <c r="D211" s="89"/>
      <c r="E211" s="89"/>
      <c r="F211" s="89"/>
      <c r="G211" s="89"/>
      <c r="H211" s="89"/>
      <c r="I211" s="89"/>
    </row>
    <row r="212" spans="2:9">
      <c r="B212" s="88"/>
      <c r="C212" s="89"/>
      <c r="D212" s="89"/>
      <c r="E212" s="89"/>
      <c r="F212" s="89"/>
      <c r="G212" s="89"/>
      <c r="H212" s="89"/>
      <c r="I212" s="89"/>
    </row>
    <row r="213" spans="2:9">
      <c r="B213" s="88"/>
      <c r="C213" s="89"/>
      <c r="D213" s="89"/>
      <c r="E213" s="89"/>
      <c r="F213" s="89"/>
      <c r="G213" s="89"/>
      <c r="H213" s="89"/>
      <c r="I213" s="89"/>
    </row>
    <row r="214" spans="2:9">
      <c r="B214" s="88"/>
      <c r="C214" s="89"/>
      <c r="D214" s="89"/>
      <c r="E214" s="89"/>
      <c r="F214" s="89"/>
      <c r="G214" s="89"/>
      <c r="H214" s="89"/>
      <c r="I214" s="89"/>
    </row>
    <row r="215" spans="2:9">
      <c r="B215" s="88"/>
      <c r="C215" s="89"/>
      <c r="D215" s="89"/>
      <c r="E215" s="89"/>
      <c r="F215" s="89"/>
      <c r="G215" s="89"/>
      <c r="H215" s="89"/>
      <c r="I215" s="89"/>
    </row>
    <row r="216" spans="2:9">
      <c r="B216" s="88"/>
      <c r="C216" s="89"/>
      <c r="D216" s="89"/>
      <c r="E216" s="89"/>
      <c r="F216" s="89"/>
      <c r="G216" s="89"/>
      <c r="H216" s="89"/>
      <c r="I216" s="89"/>
    </row>
    <row r="217" spans="2:9">
      <c r="B217" s="88"/>
      <c r="C217" s="89"/>
      <c r="D217" s="89"/>
      <c r="E217" s="89"/>
      <c r="F217" s="89"/>
      <c r="G217" s="89"/>
      <c r="H217" s="89"/>
      <c r="I217" s="89"/>
    </row>
    <row r="218" spans="2:9">
      <c r="B218" s="88"/>
      <c r="C218" s="89"/>
      <c r="D218" s="89"/>
      <c r="E218" s="89"/>
      <c r="F218" s="89"/>
      <c r="G218" s="89"/>
      <c r="H218" s="89"/>
      <c r="I218" s="89"/>
    </row>
    <row r="219" spans="2:9">
      <c r="B219" s="88"/>
      <c r="C219" s="89"/>
      <c r="D219" s="89"/>
      <c r="E219" s="89"/>
      <c r="F219" s="89"/>
      <c r="G219" s="89"/>
      <c r="H219" s="89"/>
      <c r="I219" s="89"/>
    </row>
    <row r="220" spans="2:9">
      <c r="B220" s="88"/>
      <c r="C220" s="89"/>
      <c r="D220" s="89"/>
      <c r="E220" s="89"/>
      <c r="F220" s="89"/>
      <c r="G220" s="89"/>
      <c r="H220" s="89"/>
      <c r="I220" s="89"/>
    </row>
    <row r="221" spans="2:9">
      <c r="B221" s="88"/>
      <c r="C221" s="89"/>
      <c r="D221" s="89"/>
      <c r="E221" s="89"/>
      <c r="F221" s="89"/>
      <c r="G221" s="89"/>
      <c r="H221" s="89"/>
      <c r="I221" s="89"/>
    </row>
    <row r="222" spans="2:9">
      <c r="B222" s="88"/>
      <c r="C222" s="89"/>
      <c r="D222" s="89"/>
      <c r="E222" s="89"/>
      <c r="F222" s="89"/>
      <c r="G222" s="89"/>
      <c r="H222" s="89"/>
      <c r="I222" s="89"/>
    </row>
    <row r="223" spans="2:9">
      <c r="B223" s="88"/>
      <c r="C223" s="89"/>
      <c r="D223" s="89"/>
      <c r="E223" s="89"/>
      <c r="F223" s="89"/>
      <c r="G223" s="89"/>
      <c r="H223" s="89"/>
      <c r="I223" s="89"/>
    </row>
    <row r="224" spans="2:9">
      <c r="B224" s="88"/>
      <c r="C224" s="89"/>
      <c r="D224" s="89"/>
      <c r="E224" s="89"/>
      <c r="F224" s="89"/>
      <c r="G224" s="89"/>
      <c r="H224" s="89"/>
      <c r="I224" s="89"/>
    </row>
    <row r="225" spans="2:9">
      <c r="B225" s="88"/>
      <c r="C225" s="89"/>
      <c r="D225" s="89"/>
      <c r="E225" s="89"/>
      <c r="F225" s="89"/>
      <c r="G225" s="89"/>
      <c r="H225" s="89"/>
      <c r="I225" s="89"/>
    </row>
    <row r="226" spans="2:9">
      <c r="B226" s="88"/>
      <c r="C226" s="89"/>
      <c r="D226" s="89"/>
      <c r="E226" s="89"/>
      <c r="F226" s="89"/>
      <c r="G226" s="89"/>
      <c r="H226" s="89"/>
      <c r="I226" s="89"/>
    </row>
    <row r="227" spans="2:9">
      <c r="B227" s="88"/>
      <c r="C227" s="89"/>
      <c r="D227" s="89"/>
      <c r="E227" s="89"/>
      <c r="F227" s="89"/>
      <c r="G227" s="89"/>
      <c r="H227" s="89"/>
      <c r="I227" s="89"/>
    </row>
    <row r="228" spans="2:9">
      <c r="B228" s="88"/>
      <c r="C228" s="89"/>
      <c r="D228" s="89"/>
      <c r="E228" s="89"/>
      <c r="F228" s="89"/>
      <c r="G228" s="89"/>
      <c r="H228" s="89"/>
      <c r="I228" s="89"/>
    </row>
    <row r="229" spans="2:9">
      <c r="B229" s="88"/>
      <c r="C229" s="89"/>
      <c r="D229" s="89"/>
      <c r="E229" s="89"/>
      <c r="F229" s="89"/>
      <c r="G229" s="89"/>
      <c r="H229" s="89"/>
      <c r="I229" s="89"/>
    </row>
    <row r="230" spans="2:9">
      <c r="B230" s="88"/>
      <c r="C230" s="89"/>
      <c r="D230" s="89"/>
      <c r="E230" s="89"/>
      <c r="F230" s="89"/>
      <c r="G230" s="89"/>
      <c r="H230" s="89"/>
      <c r="I230" s="89"/>
    </row>
    <row r="231" spans="2:9">
      <c r="B231" s="88"/>
      <c r="C231" s="89"/>
      <c r="D231" s="89"/>
      <c r="E231" s="89"/>
      <c r="F231" s="89"/>
      <c r="G231" s="89"/>
      <c r="H231" s="89"/>
      <c r="I231" s="89"/>
    </row>
    <row r="232" spans="2:9">
      <c r="B232" s="88"/>
      <c r="C232" s="89"/>
      <c r="D232" s="89"/>
      <c r="E232" s="89"/>
      <c r="F232" s="89"/>
      <c r="G232" s="89"/>
      <c r="H232" s="89"/>
      <c r="I232" s="89"/>
    </row>
    <row r="233" spans="2:9">
      <c r="B233" s="88"/>
      <c r="C233" s="89"/>
      <c r="D233" s="89"/>
      <c r="E233" s="89"/>
      <c r="F233" s="89"/>
      <c r="G233" s="89"/>
      <c r="H233" s="89"/>
      <c r="I233" s="89"/>
    </row>
    <row r="234" spans="2:9">
      <c r="B234" s="88"/>
      <c r="C234" s="89"/>
      <c r="D234" s="89"/>
      <c r="E234" s="89"/>
      <c r="F234" s="89"/>
      <c r="G234" s="89"/>
      <c r="H234" s="89"/>
      <c r="I234" s="89"/>
    </row>
    <row r="235" spans="2:9">
      <c r="B235" s="88"/>
      <c r="C235" s="89"/>
      <c r="D235" s="89"/>
      <c r="E235" s="89"/>
      <c r="F235" s="89"/>
      <c r="G235" s="89"/>
      <c r="H235" s="89"/>
      <c r="I235" s="89"/>
    </row>
    <row r="236" spans="2:9">
      <c r="B236" s="88"/>
      <c r="C236" s="89"/>
      <c r="D236" s="89"/>
      <c r="E236" s="89"/>
      <c r="F236" s="89"/>
      <c r="G236" s="89"/>
      <c r="H236" s="89"/>
      <c r="I236" s="89"/>
    </row>
    <row r="237" spans="2:9">
      <c r="B237" s="88"/>
      <c r="C237" s="89"/>
      <c r="D237" s="89"/>
      <c r="E237" s="89"/>
      <c r="F237" s="89"/>
      <c r="G237" s="89"/>
      <c r="H237" s="89"/>
      <c r="I237" s="89"/>
    </row>
    <row r="238" spans="2:9">
      <c r="B238" s="88"/>
      <c r="C238" s="89"/>
      <c r="D238" s="89"/>
      <c r="E238" s="89"/>
      <c r="F238" s="89"/>
      <c r="G238" s="89"/>
      <c r="H238" s="89"/>
      <c r="I238" s="89"/>
    </row>
    <row r="239" spans="2:9">
      <c r="B239" s="88"/>
      <c r="C239" s="89"/>
      <c r="D239" s="89"/>
      <c r="E239" s="89"/>
      <c r="F239" s="89"/>
      <c r="G239" s="89"/>
      <c r="H239" s="89"/>
      <c r="I239" s="89"/>
    </row>
    <row r="240" spans="2:9">
      <c r="B240" s="88"/>
      <c r="C240" s="89"/>
      <c r="D240" s="89"/>
      <c r="E240" s="89"/>
      <c r="F240" s="89"/>
      <c r="G240" s="89"/>
      <c r="H240" s="89"/>
      <c r="I240" s="89"/>
    </row>
    <row r="241" spans="2:9">
      <c r="B241" s="88"/>
      <c r="C241" s="89"/>
      <c r="D241" s="89"/>
      <c r="E241" s="89"/>
      <c r="F241" s="89"/>
      <c r="G241" s="89"/>
      <c r="H241" s="89"/>
      <c r="I241" s="89"/>
    </row>
    <row r="242" spans="2:9">
      <c r="B242" s="88"/>
      <c r="C242" s="89"/>
      <c r="D242" s="89"/>
      <c r="E242" s="89"/>
      <c r="F242" s="89"/>
      <c r="G242" s="89"/>
      <c r="H242" s="89"/>
      <c r="I242" s="89"/>
    </row>
    <row r="243" spans="2:9">
      <c r="B243" s="88"/>
      <c r="C243" s="89"/>
      <c r="D243" s="89"/>
      <c r="E243" s="89"/>
      <c r="F243" s="89"/>
      <c r="G243" s="89"/>
      <c r="H243" s="89"/>
      <c r="I243" s="89"/>
    </row>
    <row r="244" spans="2:9">
      <c r="B244" s="88"/>
      <c r="C244" s="89"/>
      <c r="D244" s="89"/>
      <c r="E244" s="89"/>
      <c r="F244" s="89"/>
      <c r="G244" s="89"/>
      <c r="H244" s="89"/>
      <c r="I244" s="89"/>
    </row>
    <row r="245" spans="2:9">
      <c r="B245" s="88"/>
      <c r="C245" s="89"/>
      <c r="D245" s="89"/>
      <c r="E245" s="89"/>
      <c r="F245" s="89"/>
      <c r="G245" s="89"/>
      <c r="H245" s="89"/>
      <c r="I245" s="89"/>
    </row>
    <row r="246" spans="2:9">
      <c r="B246" s="88"/>
      <c r="C246" s="89"/>
      <c r="D246" s="89"/>
      <c r="E246" s="89"/>
      <c r="F246" s="89"/>
      <c r="G246" s="89"/>
      <c r="H246" s="89"/>
      <c r="I246" s="89"/>
    </row>
    <row r="247" spans="2:9">
      <c r="B247" s="88"/>
      <c r="C247" s="89"/>
      <c r="D247" s="89"/>
      <c r="E247" s="89"/>
      <c r="F247" s="89"/>
      <c r="G247" s="89"/>
      <c r="H247" s="89"/>
      <c r="I247" s="89"/>
    </row>
    <row r="248" spans="2:9">
      <c r="B248" s="88"/>
      <c r="C248" s="89"/>
      <c r="D248" s="89"/>
      <c r="E248" s="89"/>
      <c r="F248" s="89"/>
      <c r="G248" s="89"/>
      <c r="H248" s="89"/>
      <c r="I248" s="89"/>
    </row>
    <row r="249" spans="2:9">
      <c r="B249" s="88"/>
      <c r="C249" s="89"/>
      <c r="D249" s="89"/>
      <c r="E249" s="89"/>
      <c r="F249" s="89"/>
      <c r="G249" s="89"/>
      <c r="H249" s="89"/>
      <c r="I249" s="89"/>
    </row>
    <row r="250" spans="2:9">
      <c r="B250" s="88"/>
      <c r="C250" s="89"/>
      <c r="D250" s="89"/>
      <c r="E250" s="89"/>
      <c r="F250" s="89"/>
      <c r="G250" s="89"/>
      <c r="H250" s="89"/>
      <c r="I250" s="89"/>
    </row>
    <row r="251" spans="2:9">
      <c r="B251" s="88"/>
      <c r="C251" s="89"/>
      <c r="D251" s="89"/>
      <c r="E251" s="89"/>
      <c r="F251" s="89"/>
      <c r="G251" s="89"/>
      <c r="H251" s="89"/>
      <c r="I251" s="89"/>
    </row>
    <row r="252" spans="2:9">
      <c r="B252" s="88"/>
      <c r="C252" s="89"/>
      <c r="D252" s="89"/>
      <c r="E252" s="89"/>
      <c r="F252" s="89"/>
      <c r="G252" s="89"/>
      <c r="H252" s="89"/>
      <c r="I252" s="89"/>
    </row>
    <row r="253" spans="2:9">
      <c r="B253" s="88"/>
      <c r="C253" s="89"/>
      <c r="D253" s="89"/>
      <c r="E253" s="89"/>
      <c r="F253" s="89"/>
      <c r="G253" s="89"/>
      <c r="H253" s="89"/>
      <c r="I253" s="89"/>
    </row>
    <row r="254" spans="2:9">
      <c r="B254" s="88"/>
      <c r="C254" s="89"/>
      <c r="D254" s="89"/>
      <c r="E254" s="89"/>
      <c r="F254" s="89"/>
      <c r="G254" s="89"/>
      <c r="H254" s="89"/>
      <c r="I254" s="89"/>
    </row>
    <row r="255" spans="2:9">
      <c r="B255" s="88"/>
      <c r="C255" s="89"/>
      <c r="D255" s="89"/>
      <c r="E255" s="89"/>
      <c r="F255" s="89"/>
      <c r="G255" s="89"/>
      <c r="H255" s="89"/>
      <c r="I255" s="89"/>
    </row>
    <row r="256" spans="2:9">
      <c r="B256" s="88"/>
      <c r="C256" s="89"/>
      <c r="D256" s="89"/>
      <c r="E256" s="89"/>
      <c r="F256" s="89"/>
      <c r="G256" s="89"/>
      <c r="H256" s="89"/>
      <c r="I256" s="89"/>
    </row>
    <row r="257" spans="2:9">
      <c r="B257" s="88"/>
      <c r="C257" s="89"/>
      <c r="D257" s="89"/>
      <c r="E257" s="89"/>
      <c r="F257" s="89"/>
      <c r="G257" s="89"/>
      <c r="H257" s="89"/>
      <c r="I257" s="89"/>
    </row>
    <row r="258" spans="2:9">
      <c r="B258" s="88"/>
      <c r="C258" s="89"/>
      <c r="D258" s="89"/>
      <c r="E258" s="89"/>
      <c r="F258" s="89"/>
      <c r="G258" s="89"/>
      <c r="H258" s="89"/>
      <c r="I258" s="89"/>
    </row>
    <row r="259" spans="2:9">
      <c r="B259" s="88"/>
      <c r="C259" s="89"/>
      <c r="D259" s="89"/>
      <c r="E259" s="89"/>
      <c r="F259" s="89"/>
      <c r="G259" s="89"/>
      <c r="H259" s="89"/>
      <c r="I259" s="89"/>
    </row>
    <row r="260" spans="2:9">
      <c r="B260" s="88"/>
      <c r="C260" s="89"/>
      <c r="D260" s="89"/>
      <c r="E260" s="89"/>
      <c r="F260" s="89"/>
      <c r="G260" s="89"/>
      <c r="H260" s="89"/>
      <c r="I260" s="89"/>
    </row>
    <row r="261" spans="2:9">
      <c r="B261" s="88"/>
      <c r="C261" s="89"/>
      <c r="D261" s="89"/>
      <c r="E261" s="89"/>
      <c r="F261" s="89"/>
      <c r="G261" s="89"/>
      <c r="H261" s="89"/>
      <c r="I261" s="89"/>
    </row>
    <row r="262" spans="2:9">
      <c r="B262" s="88"/>
      <c r="C262" s="89"/>
      <c r="D262" s="89"/>
      <c r="E262" s="89"/>
      <c r="F262" s="89"/>
      <c r="G262" s="89"/>
      <c r="H262" s="89"/>
      <c r="I262" s="89"/>
    </row>
    <row r="263" spans="2:9">
      <c r="B263" s="88"/>
      <c r="C263" s="89"/>
      <c r="D263" s="89"/>
      <c r="E263" s="89"/>
      <c r="F263" s="89"/>
      <c r="G263" s="89"/>
      <c r="H263" s="89"/>
      <c r="I263" s="89"/>
    </row>
    <row r="264" spans="2:9">
      <c r="B264" s="88"/>
      <c r="C264" s="89"/>
      <c r="D264" s="89"/>
      <c r="E264" s="89"/>
      <c r="F264" s="89"/>
      <c r="G264" s="89"/>
      <c r="H264" s="89"/>
      <c r="I264" s="89"/>
    </row>
    <row r="265" spans="2:9">
      <c r="B265" s="88"/>
      <c r="C265" s="89"/>
      <c r="D265" s="89"/>
      <c r="E265" s="89"/>
      <c r="F265" s="89"/>
      <c r="G265" s="89"/>
      <c r="H265" s="89"/>
      <c r="I265" s="89"/>
    </row>
    <row r="266" spans="2:9">
      <c r="B266" s="88"/>
      <c r="C266" s="89"/>
      <c r="D266" s="89"/>
      <c r="E266" s="89"/>
      <c r="F266" s="89"/>
      <c r="G266" s="89"/>
      <c r="H266" s="89"/>
      <c r="I266" s="89"/>
    </row>
    <row r="267" spans="2:9">
      <c r="B267" s="88"/>
      <c r="C267" s="89"/>
      <c r="D267" s="89"/>
      <c r="E267" s="89"/>
      <c r="F267" s="89"/>
      <c r="G267" s="89"/>
      <c r="H267" s="89"/>
      <c r="I267" s="89"/>
    </row>
    <row r="268" spans="2:9">
      <c r="B268" s="88"/>
      <c r="C268" s="89"/>
      <c r="D268" s="89"/>
      <c r="E268" s="89"/>
      <c r="F268" s="89"/>
      <c r="G268" s="89"/>
      <c r="H268" s="89"/>
      <c r="I268" s="89"/>
    </row>
    <row r="269" spans="2:9">
      <c r="B269" s="88"/>
      <c r="C269" s="89"/>
      <c r="D269" s="89"/>
      <c r="E269" s="89"/>
      <c r="F269" s="89"/>
      <c r="G269" s="89"/>
      <c r="H269" s="89"/>
      <c r="I269" s="89"/>
    </row>
    <row r="270" spans="2:9">
      <c r="B270" s="88"/>
      <c r="C270" s="89"/>
      <c r="D270" s="89"/>
      <c r="E270" s="89"/>
      <c r="F270" s="89"/>
      <c r="G270" s="89"/>
      <c r="H270" s="89"/>
      <c r="I270" s="89"/>
    </row>
    <row r="271" spans="2:9">
      <c r="B271" s="88"/>
      <c r="C271" s="89"/>
      <c r="D271" s="89"/>
      <c r="E271" s="89"/>
      <c r="F271" s="89"/>
      <c r="G271" s="89"/>
      <c r="H271" s="89"/>
      <c r="I271" s="89"/>
    </row>
    <row r="272" spans="2:9">
      <c r="B272" s="88"/>
      <c r="C272" s="89"/>
      <c r="D272" s="89"/>
      <c r="E272" s="89"/>
      <c r="F272" s="89"/>
      <c r="G272" s="89"/>
      <c r="H272" s="89"/>
      <c r="I272" s="89"/>
    </row>
    <row r="273" spans="2:9">
      <c r="B273" s="88"/>
      <c r="C273" s="89"/>
      <c r="D273" s="89"/>
      <c r="E273" s="89"/>
      <c r="F273" s="89"/>
      <c r="G273" s="89"/>
      <c r="H273" s="89"/>
      <c r="I273" s="89"/>
    </row>
    <row r="274" spans="2:9">
      <c r="B274" s="88"/>
      <c r="C274" s="89"/>
      <c r="D274" s="89"/>
      <c r="E274" s="89"/>
      <c r="F274" s="89"/>
      <c r="G274" s="89"/>
      <c r="H274" s="89"/>
      <c r="I274" s="89"/>
    </row>
    <row r="275" spans="2:9">
      <c r="B275" s="88"/>
      <c r="C275" s="89"/>
      <c r="D275" s="89"/>
      <c r="E275" s="89"/>
      <c r="F275" s="89"/>
      <c r="G275" s="89"/>
      <c r="H275" s="89"/>
      <c r="I275" s="89"/>
    </row>
    <row r="276" spans="2:9">
      <c r="B276" s="88"/>
      <c r="C276" s="89"/>
      <c r="D276" s="89"/>
      <c r="E276" s="89"/>
      <c r="F276" s="89"/>
      <c r="G276" s="89"/>
      <c r="H276" s="89"/>
      <c r="I276" s="89"/>
    </row>
    <row r="277" spans="2:9">
      <c r="B277" s="88"/>
      <c r="C277" s="89"/>
      <c r="D277" s="89"/>
      <c r="E277" s="89"/>
      <c r="F277" s="89"/>
      <c r="G277" s="89"/>
      <c r="H277" s="89"/>
      <c r="I277" s="89"/>
    </row>
    <row r="278" spans="2:9">
      <c r="B278" s="88"/>
      <c r="C278" s="89"/>
      <c r="D278" s="89"/>
      <c r="E278" s="89"/>
      <c r="F278" s="89"/>
      <c r="G278" s="89"/>
      <c r="H278" s="89"/>
      <c r="I278" s="89"/>
    </row>
    <row r="279" spans="2:9">
      <c r="B279" s="88"/>
      <c r="C279" s="89"/>
      <c r="D279" s="89"/>
      <c r="E279" s="89"/>
      <c r="F279" s="89"/>
      <c r="G279" s="89"/>
      <c r="H279" s="89"/>
      <c r="I279" s="89"/>
    </row>
    <row r="280" spans="2:9">
      <c r="B280" s="88"/>
      <c r="C280" s="89"/>
      <c r="D280" s="89"/>
      <c r="E280" s="89"/>
      <c r="F280" s="89"/>
      <c r="G280" s="89"/>
      <c r="H280" s="89"/>
      <c r="I280" s="89"/>
    </row>
    <row r="281" spans="2:9">
      <c r="B281" s="88"/>
      <c r="C281" s="89"/>
      <c r="D281" s="89"/>
      <c r="E281" s="89"/>
      <c r="F281" s="89"/>
      <c r="G281" s="89"/>
      <c r="H281" s="89"/>
      <c r="I281" s="89"/>
    </row>
    <row r="282" spans="2:9">
      <c r="B282" s="88"/>
      <c r="C282" s="89"/>
      <c r="D282" s="89"/>
      <c r="E282" s="89"/>
      <c r="F282" s="89"/>
      <c r="G282" s="89"/>
      <c r="H282" s="89"/>
      <c r="I282" s="89"/>
    </row>
    <row r="283" spans="2:9">
      <c r="B283" s="88"/>
      <c r="C283" s="89"/>
      <c r="D283" s="89"/>
      <c r="E283" s="89"/>
      <c r="F283" s="89"/>
      <c r="G283" s="89"/>
      <c r="H283" s="89"/>
      <c r="I283" s="89"/>
    </row>
    <row r="284" spans="2:9">
      <c r="B284" s="88"/>
      <c r="C284" s="89"/>
      <c r="D284" s="89"/>
      <c r="E284" s="89"/>
      <c r="F284" s="89"/>
      <c r="G284" s="89"/>
      <c r="H284" s="89"/>
      <c r="I284" s="89"/>
    </row>
    <row r="285" spans="2:9">
      <c r="B285" s="88"/>
      <c r="C285" s="89"/>
      <c r="D285" s="89"/>
      <c r="E285" s="89"/>
      <c r="F285" s="89"/>
      <c r="G285" s="89"/>
      <c r="H285" s="89"/>
      <c r="I285" s="89"/>
    </row>
    <row r="286" spans="2:9">
      <c r="B286" s="88"/>
      <c r="C286" s="89"/>
      <c r="D286" s="89"/>
      <c r="E286" s="89"/>
      <c r="F286" s="89"/>
      <c r="G286" s="89"/>
      <c r="H286" s="89"/>
      <c r="I286" s="89"/>
    </row>
    <row r="287" spans="2:9">
      <c r="B287" s="88"/>
      <c r="C287" s="89"/>
      <c r="D287" s="89"/>
      <c r="E287" s="89"/>
      <c r="F287" s="89"/>
      <c r="G287" s="89"/>
      <c r="H287" s="89"/>
      <c r="I287" s="89"/>
    </row>
    <row r="288" spans="2:9">
      <c r="B288" s="88"/>
      <c r="C288" s="89"/>
      <c r="D288" s="89"/>
      <c r="E288" s="89"/>
      <c r="F288" s="89"/>
      <c r="G288" s="89"/>
      <c r="H288" s="89"/>
      <c r="I288" s="89"/>
    </row>
    <row r="289" spans="2:9">
      <c r="B289" s="88"/>
      <c r="C289" s="89"/>
      <c r="D289" s="89"/>
      <c r="E289" s="89"/>
      <c r="F289" s="89"/>
      <c r="G289" s="89"/>
      <c r="H289" s="89"/>
      <c r="I289" s="89"/>
    </row>
    <row r="290" spans="2:9">
      <c r="B290" s="88"/>
      <c r="C290" s="89"/>
      <c r="D290" s="89"/>
      <c r="E290" s="89"/>
      <c r="F290" s="89"/>
      <c r="G290" s="89"/>
      <c r="H290" s="89"/>
      <c r="I290" s="89"/>
    </row>
    <row r="291" spans="2:9">
      <c r="B291" s="88"/>
      <c r="C291" s="89"/>
      <c r="D291" s="89"/>
      <c r="E291" s="89"/>
      <c r="F291" s="89"/>
      <c r="G291" s="89"/>
      <c r="H291" s="89"/>
      <c r="I291" s="89"/>
    </row>
    <row r="292" spans="2:9">
      <c r="B292" s="88"/>
      <c r="C292" s="89"/>
      <c r="D292" s="89"/>
      <c r="E292" s="89"/>
      <c r="F292" s="89"/>
      <c r="G292" s="89"/>
      <c r="H292" s="89"/>
      <c r="I292" s="89"/>
    </row>
    <row r="293" spans="2:9">
      <c r="B293" s="88"/>
      <c r="C293" s="89"/>
      <c r="D293" s="89"/>
      <c r="E293" s="89"/>
      <c r="F293" s="89"/>
      <c r="G293" s="89"/>
      <c r="H293" s="89"/>
      <c r="I293" s="89"/>
    </row>
    <row r="294" spans="2:9">
      <c r="B294" s="88"/>
      <c r="C294" s="89"/>
      <c r="D294" s="89"/>
      <c r="E294" s="89"/>
      <c r="F294" s="89"/>
      <c r="G294" s="89"/>
      <c r="H294" s="89"/>
      <c r="I294" s="89"/>
    </row>
    <row r="295" spans="2:9">
      <c r="B295" s="88"/>
      <c r="C295" s="89"/>
      <c r="D295" s="89"/>
      <c r="E295" s="89"/>
      <c r="F295" s="89"/>
      <c r="G295" s="89"/>
      <c r="H295" s="89"/>
      <c r="I295" s="89"/>
    </row>
    <row r="296" spans="2:9">
      <c r="B296" s="88"/>
      <c r="C296" s="89"/>
      <c r="D296" s="89"/>
      <c r="E296" s="89"/>
      <c r="F296" s="89"/>
      <c r="G296" s="89"/>
      <c r="H296" s="89"/>
      <c r="I296" s="89"/>
    </row>
    <row r="297" spans="2:9">
      <c r="B297" s="88"/>
      <c r="C297" s="89"/>
      <c r="D297" s="89"/>
      <c r="E297" s="89"/>
      <c r="F297" s="89"/>
      <c r="G297" s="89"/>
      <c r="H297" s="89"/>
      <c r="I297" s="89"/>
    </row>
    <row r="298" spans="2:9">
      <c r="B298" s="88"/>
      <c r="C298" s="89"/>
      <c r="D298" s="89"/>
      <c r="E298" s="89"/>
      <c r="F298" s="89"/>
      <c r="G298" s="89"/>
      <c r="H298" s="89"/>
      <c r="I298" s="89"/>
    </row>
    <row r="299" spans="2:9">
      <c r="B299" s="88"/>
      <c r="C299" s="89"/>
      <c r="D299" s="89"/>
      <c r="E299" s="89"/>
      <c r="F299" s="89"/>
      <c r="G299" s="89"/>
      <c r="H299" s="89"/>
      <c r="I299" s="89"/>
    </row>
    <row r="300" spans="2:9">
      <c r="B300" s="88"/>
      <c r="C300" s="89"/>
      <c r="D300" s="89"/>
      <c r="E300" s="89"/>
      <c r="F300" s="89"/>
      <c r="G300" s="89"/>
      <c r="H300" s="89"/>
      <c r="I300" s="89"/>
    </row>
    <row r="301" spans="2:9">
      <c r="B301" s="88"/>
      <c r="C301" s="89"/>
      <c r="D301" s="89"/>
      <c r="E301" s="89"/>
      <c r="F301" s="89"/>
      <c r="G301" s="89"/>
      <c r="H301" s="89"/>
      <c r="I301" s="89"/>
    </row>
    <row r="302" spans="2:9">
      <c r="B302" s="88"/>
      <c r="C302" s="89"/>
      <c r="D302" s="89"/>
      <c r="E302" s="89"/>
      <c r="F302" s="89"/>
      <c r="G302" s="89"/>
      <c r="H302" s="89"/>
      <c r="I302" s="89"/>
    </row>
    <row r="303" spans="2:9">
      <c r="B303" s="88"/>
      <c r="C303" s="89"/>
      <c r="D303" s="89"/>
      <c r="E303" s="89"/>
      <c r="F303" s="89"/>
      <c r="G303" s="89"/>
      <c r="H303" s="89"/>
      <c r="I303" s="89"/>
    </row>
    <row r="304" spans="2:9">
      <c r="B304" s="88"/>
      <c r="C304" s="89"/>
      <c r="D304" s="89"/>
      <c r="E304" s="89"/>
      <c r="F304" s="89"/>
      <c r="G304" s="89"/>
      <c r="H304" s="89"/>
      <c r="I304" s="89"/>
    </row>
    <row r="305" spans="2:9">
      <c r="B305" s="88"/>
      <c r="C305" s="89"/>
      <c r="D305" s="89"/>
      <c r="E305" s="89"/>
      <c r="F305" s="89"/>
      <c r="G305" s="89"/>
      <c r="H305" s="89"/>
      <c r="I305" s="89"/>
    </row>
    <row r="306" spans="2:9">
      <c r="B306" s="88"/>
      <c r="C306" s="89"/>
      <c r="D306" s="89"/>
      <c r="E306" s="89"/>
      <c r="F306" s="89"/>
      <c r="G306" s="89"/>
      <c r="H306" s="89"/>
      <c r="I306" s="89"/>
    </row>
    <row r="307" spans="2:9">
      <c r="B307" s="88"/>
      <c r="C307" s="89"/>
      <c r="D307" s="89"/>
      <c r="E307" s="89"/>
      <c r="F307" s="89"/>
      <c r="G307" s="89"/>
      <c r="H307" s="89"/>
      <c r="I307" s="89"/>
    </row>
    <row r="308" spans="2:9">
      <c r="B308" s="88"/>
      <c r="C308" s="89"/>
      <c r="D308" s="89"/>
      <c r="E308" s="89"/>
      <c r="F308" s="89"/>
      <c r="G308" s="89"/>
      <c r="H308" s="89"/>
      <c r="I308" s="89"/>
    </row>
    <row r="309" spans="2:9">
      <c r="B309" s="88"/>
      <c r="C309" s="89"/>
      <c r="D309" s="89"/>
      <c r="E309" s="89"/>
      <c r="F309" s="89"/>
      <c r="G309" s="89"/>
      <c r="H309" s="89"/>
      <c r="I309" s="89"/>
    </row>
    <row r="310" spans="2:9">
      <c r="B310" s="88"/>
      <c r="C310" s="89"/>
      <c r="D310" s="89"/>
      <c r="E310" s="89"/>
      <c r="F310" s="89"/>
      <c r="G310" s="89"/>
      <c r="H310" s="89"/>
      <c r="I310" s="89"/>
    </row>
    <row r="311" spans="2:9">
      <c r="B311" s="88"/>
      <c r="C311" s="89"/>
      <c r="D311" s="89"/>
      <c r="E311" s="89"/>
      <c r="F311" s="89"/>
      <c r="G311" s="89"/>
      <c r="H311" s="89"/>
      <c r="I311" s="89"/>
    </row>
    <row r="312" spans="2:9">
      <c r="B312" s="88"/>
      <c r="C312" s="89"/>
      <c r="D312" s="89"/>
      <c r="E312" s="89"/>
      <c r="F312" s="89"/>
      <c r="G312" s="89"/>
      <c r="H312" s="89"/>
      <c r="I312" s="89"/>
    </row>
    <row r="313" spans="2:9">
      <c r="B313" s="88"/>
      <c r="C313" s="89"/>
      <c r="D313" s="89"/>
      <c r="E313" s="89"/>
      <c r="F313" s="89"/>
      <c r="G313" s="89"/>
      <c r="H313" s="89"/>
      <c r="I313" s="89"/>
    </row>
    <row r="314" spans="2:9">
      <c r="B314" s="88"/>
      <c r="C314" s="89"/>
      <c r="D314" s="89"/>
      <c r="E314" s="89"/>
      <c r="F314" s="89"/>
      <c r="G314" s="89"/>
      <c r="H314" s="89"/>
      <c r="I314" s="89"/>
    </row>
    <row r="315" spans="2:9">
      <c r="B315" s="88"/>
      <c r="C315" s="89"/>
      <c r="D315" s="89"/>
      <c r="E315" s="89"/>
      <c r="F315" s="89"/>
      <c r="G315" s="89"/>
      <c r="H315" s="89"/>
      <c r="I315" s="89"/>
    </row>
    <row r="316" spans="2:9">
      <c r="B316" s="88"/>
      <c r="C316" s="89"/>
      <c r="D316" s="89"/>
      <c r="E316" s="89"/>
      <c r="F316" s="89"/>
      <c r="G316" s="89"/>
      <c r="H316" s="89"/>
      <c r="I316" s="89"/>
    </row>
    <row r="317" spans="2:9">
      <c r="B317" s="88"/>
      <c r="C317" s="89"/>
      <c r="D317" s="89"/>
      <c r="E317" s="89"/>
      <c r="F317" s="89"/>
      <c r="G317" s="89"/>
      <c r="H317" s="89"/>
      <c r="I317" s="89"/>
    </row>
    <row r="318" spans="2:9">
      <c r="B318" s="88"/>
      <c r="C318" s="89"/>
      <c r="D318" s="89"/>
      <c r="E318" s="89"/>
      <c r="F318" s="89"/>
      <c r="G318" s="89"/>
      <c r="H318" s="89"/>
      <c r="I318" s="89"/>
    </row>
    <row r="319" spans="2:9">
      <c r="B319" s="88"/>
      <c r="C319" s="89"/>
      <c r="D319" s="89"/>
      <c r="E319" s="89"/>
      <c r="F319" s="89"/>
      <c r="G319" s="89"/>
      <c r="H319" s="89"/>
      <c r="I319" s="89"/>
    </row>
    <row r="320" spans="2:9">
      <c r="B320" s="88"/>
      <c r="C320" s="89"/>
      <c r="D320" s="89"/>
      <c r="E320" s="89"/>
      <c r="F320" s="89"/>
      <c r="G320" s="89"/>
      <c r="H320" s="89"/>
      <c r="I320" s="89"/>
    </row>
    <row r="321" spans="2:9">
      <c r="B321" s="88"/>
      <c r="C321" s="89"/>
      <c r="D321" s="89"/>
      <c r="E321" s="89"/>
      <c r="F321" s="89"/>
      <c r="G321" s="89"/>
      <c r="H321" s="89"/>
      <c r="I321" s="89"/>
    </row>
    <row r="322" spans="2:9">
      <c r="B322" s="88"/>
      <c r="C322" s="89"/>
      <c r="D322" s="89"/>
      <c r="E322" s="89"/>
      <c r="F322" s="89"/>
      <c r="G322" s="89"/>
      <c r="H322" s="89"/>
      <c r="I322" s="89"/>
    </row>
    <row r="323" spans="2:9">
      <c r="B323" s="88"/>
      <c r="C323" s="89"/>
      <c r="D323" s="89"/>
      <c r="E323" s="89"/>
      <c r="F323" s="89"/>
      <c r="G323" s="89"/>
      <c r="H323" s="89"/>
      <c r="I323" s="89"/>
    </row>
    <row r="324" spans="2:9">
      <c r="B324" s="88"/>
      <c r="C324" s="89"/>
      <c r="D324" s="89"/>
      <c r="E324" s="89"/>
      <c r="F324" s="89"/>
      <c r="G324" s="89"/>
      <c r="H324" s="89"/>
      <c r="I324" s="89"/>
    </row>
    <row r="325" spans="2:9">
      <c r="B325" s="88"/>
      <c r="C325" s="89"/>
      <c r="D325" s="89"/>
      <c r="E325" s="89"/>
      <c r="F325" s="89"/>
      <c r="G325" s="89"/>
      <c r="H325" s="89"/>
      <c r="I325" s="89"/>
    </row>
    <row r="326" spans="2:9">
      <c r="B326" s="88"/>
      <c r="C326" s="89"/>
      <c r="D326" s="89"/>
      <c r="E326" s="89"/>
      <c r="F326" s="89"/>
      <c r="G326" s="89"/>
      <c r="H326" s="89"/>
      <c r="I326" s="89"/>
    </row>
    <row r="327" spans="2:9">
      <c r="B327" s="88"/>
      <c r="C327" s="89"/>
      <c r="D327" s="89"/>
      <c r="E327" s="89"/>
      <c r="F327" s="89"/>
      <c r="G327" s="89"/>
      <c r="H327" s="89"/>
      <c r="I327" s="89"/>
    </row>
    <row r="328" spans="2:9">
      <c r="B328" s="88"/>
      <c r="C328" s="89"/>
      <c r="D328" s="89"/>
      <c r="E328" s="89"/>
      <c r="F328" s="89"/>
      <c r="G328" s="89"/>
      <c r="H328" s="89"/>
      <c r="I328" s="89"/>
    </row>
    <row r="329" spans="2:9">
      <c r="B329" s="88"/>
      <c r="C329" s="89"/>
      <c r="D329" s="89"/>
      <c r="E329" s="89"/>
      <c r="F329" s="89"/>
      <c r="G329" s="89"/>
      <c r="H329" s="89"/>
      <c r="I329" s="89"/>
    </row>
    <row r="330" spans="2:9">
      <c r="B330" s="88"/>
      <c r="C330" s="89"/>
      <c r="D330" s="89"/>
      <c r="E330" s="89"/>
      <c r="F330" s="89"/>
      <c r="G330" s="89"/>
      <c r="H330" s="89"/>
      <c r="I330" s="89"/>
    </row>
    <row r="331" spans="2:9">
      <c r="B331" s="88"/>
      <c r="C331" s="89"/>
      <c r="D331" s="89"/>
      <c r="E331" s="89"/>
      <c r="F331" s="89"/>
      <c r="G331" s="89"/>
      <c r="H331" s="89"/>
      <c r="I331" s="89"/>
    </row>
    <row r="332" spans="2:9">
      <c r="B332" s="88"/>
      <c r="C332" s="89"/>
      <c r="D332" s="89"/>
      <c r="E332" s="89"/>
      <c r="F332" s="89"/>
      <c r="G332" s="89"/>
      <c r="H332" s="89"/>
      <c r="I332" s="89"/>
    </row>
    <row r="333" spans="2:9">
      <c r="B333" s="88"/>
      <c r="C333" s="89"/>
      <c r="D333" s="89"/>
      <c r="E333" s="89"/>
      <c r="F333" s="89"/>
      <c r="G333" s="89"/>
      <c r="H333" s="89"/>
      <c r="I333" s="89"/>
    </row>
    <row r="334" spans="2:9">
      <c r="B334" s="88"/>
      <c r="C334" s="89"/>
      <c r="D334" s="89"/>
      <c r="E334" s="89"/>
      <c r="F334" s="89"/>
      <c r="G334" s="89"/>
      <c r="H334" s="89"/>
      <c r="I334" s="89"/>
    </row>
    <row r="335" spans="2:9">
      <c r="B335" s="88"/>
      <c r="C335" s="89"/>
      <c r="D335" s="89"/>
      <c r="E335" s="89"/>
      <c r="F335" s="89"/>
      <c r="G335" s="89"/>
      <c r="H335" s="89"/>
      <c r="I335" s="89"/>
    </row>
    <row r="336" spans="2:9">
      <c r="B336" s="88"/>
      <c r="C336" s="89"/>
      <c r="D336" s="89"/>
      <c r="E336" s="89"/>
      <c r="F336" s="89"/>
      <c r="G336" s="89"/>
      <c r="H336" s="89"/>
      <c r="I336" s="89"/>
    </row>
    <row r="337" spans="2:9">
      <c r="B337" s="88"/>
      <c r="C337" s="89"/>
      <c r="D337" s="89"/>
      <c r="E337" s="89"/>
      <c r="F337" s="89"/>
      <c r="G337" s="89"/>
      <c r="H337" s="89"/>
      <c r="I337" s="89"/>
    </row>
    <row r="338" spans="2:9">
      <c r="B338" s="88"/>
      <c r="C338" s="89"/>
      <c r="D338" s="89"/>
      <c r="E338" s="89"/>
      <c r="F338" s="89"/>
      <c r="G338" s="89"/>
      <c r="H338" s="89"/>
      <c r="I338" s="89"/>
    </row>
    <row r="339" spans="2:9">
      <c r="B339" s="88"/>
      <c r="C339" s="89"/>
      <c r="D339" s="89"/>
      <c r="E339" s="89"/>
      <c r="F339" s="89"/>
      <c r="G339" s="89"/>
      <c r="H339" s="89"/>
      <c r="I339" s="89"/>
    </row>
    <row r="340" spans="2:9">
      <c r="B340" s="88"/>
      <c r="C340" s="89"/>
      <c r="D340" s="89"/>
      <c r="E340" s="89"/>
      <c r="F340" s="89"/>
      <c r="G340" s="89"/>
      <c r="H340" s="89"/>
      <c r="I340" s="89"/>
    </row>
    <row r="341" spans="2:9">
      <c r="B341" s="88"/>
      <c r="C341" s="89"/>
      <c r="D341" s="89"/>
      <c r="E341" s="89"/>
      <c r="F341" s="89"/>
      <c r="G341" s="89"/>
      <c r="H341" s="89"/>
      <c r="I341" s="89"/>
    </row>
    <row r="342" spans="2:9">
      <c r="B342" s="88"/>
      <c r="C342" s="89"/>
      <c r="D342" s="89"/>
      <c r="E342" s="89"/>
      <c r="F342" s="89"/>
      <c r="G342" s="89"/>
      <c r="H342" s="89"/>
      <c r="I342" s="89"/>
    </row>
    <row r="343" spans="2:9">
      <c r="B343" s="88"/>
      <c r="C343" s="89"/>
      <c r="D343" s="89"/>
      <c r="E343" s="89"/>
      <c r="F343" s="89"/>
      <c r="G343" s="89"/>
      <c r="H343" s="89"/>
      <c r="I343" s="89"/>
    </row>
    <row r="344" spans="2:9">
      <c r="B344" s="88"/>
      <c r="C344" s="89"/>
      <c r="D344" s="89"/>
      <c r="E344" s="89"/>
      <c r="F344" s="89"/>
      <c r="G344" s="89"/>
      <c r="H344" s="89"/>
      <c r="I344" s="89"/>
    </row>
    <row r="345" spans="2:9">
      <c r="B345" s="88"/>
      <c r="C345" s="89"/>
      <c r="D345" s="89"/>
      <c r="E345" s="89"/>
      <c r="F345" s="89"/>
      <c r="G345" s="89"/>
      <c r="H345" s="89"/>
      <c r="I345" s="89"/>
    </row>
    <row r="346" spans="2:9">
      <c r="B346" s="88"/>
      <c r="C346" s="89"/>
      <c r="D346" s="89"/>
      <c r="E346" s="89"/>
      <c r="F346" s="89"/>
      <c r="G346" s="89"/>
      <c r="H346" s="89"/>
      <c r="I346" s="89"/>
    </row>
    <row r="347" spans="2:9">
      <c r="B347" s="88"/>
      <c r="C347" s="89"/>
      <c r="D347" s="89"/>
      <c r="E347" s="89"/>
      <c r="F347" s="89"/>
      <c r="G347" s="89"/>
      <c r="H347" s="89"/>
      <c r="I347" s="89"/>
    </row>
    <row r="348" spans="2:9">
      <c r="B348" s="88"/>
      <c r="C348" s="89"/>
      <c r="D348" s="89"/>
      <c r="E348" s="89"/>
      <c r="F348" s="89"/>
      <c r="G348" s="89"/>
      <c r="H348" s="89"/>
      <c r="I348" s="89"/>
    </row>
    <row r="349" spans="2:9">
      <c r="B349" s="88"/>
      <c r="C349" s="89"/>
      <c r="D349" s="89"/>
      <c r="E349" s="89"/>
      <c r="F349" s="89"/>
      <c r="G349" s="89"/>
      <c r="H349" s="89"/>
      <c r="I349" s="89"/>
    </row>
    <row r="350" spans="2:9">
      <c r="B350" s="88"/>
      <c r="C350" s="89"/>
      <c r="D350" s="89"/>
      <c r="E350" s="89"/>
      <c r="F350" s="89"/>
      <c r="G350" s="89"/>
      <c r="H350" s="89"/>
      <c r="I350" s="89"/>
    </row>
    <row r="351" spans="2:9">
      <c r="B351" s="88"/>
      <c r="C351" s="89"/>
      <c r="D351" s="89"/>
      <c r="E351" s="89"/>
      <c r="F351" s="89"/>
      <c r="G351" s="89"/>
      <c r="H351" s="89"/>
      <c r="I351" s="89"/>
    </row>
    <row r="352" spans="2:9">
      <c r="B352" s="88"/>
      <c r="C352" s="89"/>
      <c r="D352" s="89"/>
      <c r="E352" s="89"/>
      <c r="F352" s="89"/>
      <c r="G352" s="89"/>
      <c r="H352" s="89"/>
      <c r="I352" s="89"/>
    </row>
    <row r="353" spans="2:9">
      <c r="B353" s="88"/>
      <c r="C353" s="89"/>
      <c r="D353" s="89"/>
      <c r="E353" s="89"/>
      <c r="F353" s="89"/>
      <c r="G353" s="89"/>
      <c r="H353" s="89"/>
      <c r="I353" s="89"/>
    </row>
    <row r="354" spans="2:9">
      <c r="B354" s="88"/>
      <c r="C354" s="89"/>
      <c r="D354" s="89"/>
      <c r="E354" s="89"/>
      <c r="F354" s="89"/>
      <c r="G354" s="89"/>
      <c r="H354" s="89"/>
      <c r="I354" s="89"/>
    </row>
    <row r="355" spans="2:9">
      <c r="B355" s="88"/>
      <c r="C355" s="89"/>
      <c r="D355" s="89"/>
      <c r="E355" s="89"/>
      <c r="F355" s="89"/>
      <c r="G355" s="89"/>
      <c r="H355" s="89"/>
      <c r="I355" s="89"/>
    </row>
    <row r="356" spans="2:9">
      <c r="B356" s="88"/>
      <c r="C356" s="89"/>
      <c r="D356" s="89"/>
      <c r="E356" s="89"/>
      <c r="F356" s="89"/>
      <c r="G356" s="89"/>
      <c r="H356" s="89"/>
      <c r="I356" s="89"/>
    </row>
    <row r="357" spans="2:9">
      <c r="B357" s="88"/>
      <c r="C357" s="89"/>
      <c r="D357" s="89"/>
      <c r="E357" s="89"/>
      <c r="F357" s="89"/>
      <c r="G357" s="89"/>
      <c r="H357" s="89"/>
      <c r="I357" s="89"/>
    </row>
    <row r="358" spans="2:9">
      <c r="B358" s="88"/>
      <c r="C358" s="89"/>
      <c r="D358" s="89"/>
      <c r="E358" s="89"/>
      <c r="F358" s="89"/>
      <c r="G358" s="89"/>
      <c r="H358" s="89"/>
      <c r="I358" s="89"/>
    </row>
    <row r="359" spans="2:9">
      <c r="B359" s="88"/>
      <c r="C359" s="89"/>
      <c r="D359" s="89"/>
      <c r="E359" s="89"/>
      <c r="F359" s="89"/>
      <c r="G359" s="89"/>
      <c r="H359" s="89"/>
      <c r="I359" s="89"/>
    </row>
    <row r="360" spans="2:9">
      <c r="B360" s="88"/>
      <c r="C360" s="89"/>
      <c r="D360" s="89"/>
      <c r="E360" s="89"/>
      <c r="F360" s="89"/>
      <c r="G360" s="89"/>
      <c r="H360" s="89"/>
      <c r="I360" s="89"/>
    </row>
    <row r="361" spans="2:9">
      <c r="B361" s="88"/>
      <c r="C361" s="89"/>
      <c r="D361" s="89"/>
      <c r="E361" s="89"/>
      <c r="F361" s="89"/>
      <c r="G361" s="89"/>
      <c r="H361" s="89"/>
      <c r="I361" s="89"/>
    </row>
    <row r="362" spans="2:9">
      <c r="B362" s="88"/>
      <c r="C362" s="89"/>
      <c r="D362" s="89"/>
      <c r="E362" s="89"/>
      <c r="F362" s="89"/>
      <c r="G362" s="89"/>
      <c r="H362" s="89"/>
      <c r="I362" s="89"/>
    </row>
    <row r="363" spans="2:9">
      <c r="B363" s="88"/>
      <c r="C363" s="89"/>
      <c r="D363" s="89"/>
      <c r="E363" s="89"/>
      <c r="F363" s="89"/>
      <c r="G363" s="89"/>
      <c r="H363" s="89"/>
      <c r="I363" s="89"/>
    </row>
    <row r="364" spans="2:9">
      <c r="B364" s="88"/>
      <c r="C364" s="89"/>
      <c r="D364" s="89"/>
      <c r="E364" s="89"/>
      <c r="F364" s="89"/>
      <c r="G364" s="89"/>
      <c r="H364" s="89"/>
      <c r="I364" s="89"/>
    </row>
    <row r="365" spans="2:9">
      <c r="B365" s="88"/>
      <c r="C365" s="89"/>
      <c r="D365" s="89"/>
      <c r="E365" s="89"/>
      <c r="F365" s="89"/>
      <c r="G365" s="89"/>
      <c r="H365" s="89"/>
      <c r="I365" s="89"/>
    </row>
    <row r="366" spans="2:9">
      <c r="B366" s="88"/>
      <c r="C366" s="89"/>
      <c r="D366" s="89"/>
      <c r="E366" s="89"/>
      <c r="F366" s="89"/>
      <c r="G366" s="89"/>
      <c r="H366" s="89"/>
      <c r="I366" s="89"/>
    </row>
    <row r="367" spans="2:9">
      <c r="B367" s="88"/>
      <c r="C367" s="89"/>
      <c r="D367" s="89"/>
      <c r="E367" s="89"/>
      <c r="F367" s="89"/>
      <c r="G367" s="89"/>
      <c r="H367" s="89"/>
      <c r="I367" s="89"/>
    </row>
    <row r="368" spans="2:9">
      <c r="B368" s="88"/>
      <c r="C368" s="89"/>
      <c r="D368" s="89"/>
      <c r="E368" s="89"/>
      <c r="F368" s="89"/>
      <c r="G368" s="89"/>
      <c r="H368" s="89"/>
      <c r="I368" s="89"/>
    </row>
    <row r="369" spans="2:9">
      <c r="B369" s="88"/>
      <c r="C369" s="89"/>
      <c r="D369" s="89"/>
      <c r="E369" s="89"/>
      <c r="F369" s="89"/>
      <c r="G369" s="89"/>
      <c r="H369" s="89"/>
      <c r="I369" s="89"/>
    </row>
    <row r="370" spans="2:9">
      <c r="B370" s="88"/>
      <c r="C370" s="89"/>
      <c r="D370" s="89"/>
      <c r="E370" s="89"/>
      <c r="F370" s="89"/>
      <c r="G370" s="89"/>
      <c r="H370" s="89"/>
      <c r="I370" s="89"/>
    </row>
    <row r="371" spans="2:9">
      <c r="B371" s="88"/>
      <c r="C371" s="89"/>
      <c r="D371" s="89"/>
      <c r="E371" s="89"/>
      <c r="F371" s="89"/>
      <c r="G371" s="89"/>
      <c r="H371" s="89"/>
      <c r="I371" s="89"/>
    </row>
    <row r="372" spans="2:9">
      <c r="B372" s="88"/>
      <c r="C372" s="89"/>
      <c r="D372" s="89"/>
      <c r="E372" s="89"/>
      <c r="F372" s="89"/>
      <c r="G372" s="89"/>
      <c r="H372" s="89"/>
      <c r="I372" s="89"/>
    </row>
    <row r="373" spans="2:9">
      <c r="B373" s="88"/>
      <c r="C373" s="89"/>
      <c r="D373" s="89"/>
      <c r="E373" s="89"/>
      <c r="F373" s="89"/>
      <c r="G373" s="89"/>
      <c r="H373" s="89"/>
      <c r="I373" s="89"/>
    </row>
    <row r="374" spans="2:9">
      <c r="B374" s="88"/>
      <c r="C374" s="89"/>
      <c r="D374" s="89"/>
      <c r="E374" s="89"/>
      <c r="F374" s="89"/>
      <c r="G374" s="89"/>
      <c r="H374" s="89"/>
      <c r="I374" s="89"/>
    </row>
    <row r="375" spans="2:9">
      <c r="B375" s="88"/>
      <c r="C375" s="89"/>
      <c r="D375" s="89"/>
      <c r="E375" s="89"/>
      <c r="F375" s="89"/>
      <c r="G375" s="89"/>
      <c r="H375" s="89"/>
      <c r="I375" s="89"/>
    </row>
    <row r="376" spans="2:9">
      <c r="B376" s="88"/>
      <c r="C376" s="89"/>
      <c r="D376" s="89"/>
      <c r="E376" s="89"/>
      <c r="F376" s="89"/>
      <c r="G376" s="89"/>
      <c r="H376" s="89"/>
      <c r="I376" s="89"/>
    </row>
    <row r="377" spans="2:9">
      <c r="B377" s="88"/>
      <c r="C377" s="89"/>
      <c r="D377" s="89"/>
      <c r="E377" s="89"/>
      <c r="F377" s="89"/>
      <c r="G377" s="89"/>
      <c r="H377" s="89"/>
      <c r="I377" s="89"/>
    </row>
    <row r="378" spans="2:9">
      <c r="B378" s="88"/>
      <c r="C378" s="89"/>
      <c r="D378" s="89"/>
      <c r="E378" s="89"/>
      <c r="F378" s="89"/>
      <c r="G378" s="89"/>
      <c r="H378" s="89"/>
      <c r="I378" s="89"/>
    </row>
    <row r="379" spans="2:9">
      <c r="B379" s="88"/>
      <c r="C379" s="89"/>
      <c r="D379" s="89"/>
      <c r="E379" s="89"/>
      <c r="F379" s="89"/>
      <c r="G379" s="89"/>
      <c r="H379" s="89"/>
      <c r="I379" s="89"/>
    </row>
    <row r="380" spans="2:9">
      <c r="B380" s="88"/>
      <c r="C380" s="89"/>
      <c r="D380" s="89"/>
      <c r="E380" s="89"/>
      <c r="F380" s="89"/>
      <c r="G380" s="89"/>
      <c r="H380" s="89"/>
      <c r="I380" s="89"/>
    </row>
    <row r="381" spans="2:9">
      <c r="B381" s="88"/>
      <c r="C381" s="89"/>
      <c r="D381" s="89"/>
      <c r="E381" s="89"/>
      <c r="F381" s="89"/>
      <c r="G381" s="89"/>
      <c r="H381" s="89"/>
      <c r="I381" s="89"/>
    </row>
    <row r="382" spans="2:9">
      <c r="B382" s="88"/>
      <c r="C382" s="89"/>
      <c r="D382" s="89"/>
      <c r="E382" s="89"/>
      <c r="F382" s="89"/>
      <c r="G382" s="89"/>
      <c r="H382" s="89"/>
      <c r="I382" s="89"/>
    </row>
    <row r="383" spans="2:9">
      <c r="B383" s="88"/>
      <c r="C383" s="89"/>
      <c r="D383" s="89"/>
      <c r="E383" s="89"/>
      <c r="F383" s="89"/>
      <c r="G383" s="89"/>
      <c r="H383" s="89"/>
      <c r="I383" s="89"/>
    </row>
    <row r="384" spans="2:9">
      <c r="B384" s="88"/>
      <c r="C384" s="89"/>
      <c r="D384" s="89"/>
      <c r="E384" s="89"/>
      <c r="F384" s="89"/>
      <c r="G384" s="89"/>
      <c r="H384" s="89"/>
      <c r="I384" s="89"/>
    </row>
    <row r="385" spans="2:9">
      <c r="B385" s="88"/>
      <c r="C385" s="89"/>
      <c r="D385" s="89"/>
      <c r="E385" s="89"/>
      <c r="F385" s="89"/>
      <c r="G385" s="89"/>
      <c r="H385" s="89"/>
      <c r="I385" s="89"/>
    </row>
    <row r="386" spans="2:9">
      <c r="B386" s="88"/>
      <c r="C386" s="89"/>
      <c r="D386" s="89"/>
      <c r="E386" s="89"/>
      <c r="F386" s="89"/>
      <c r="G386" s="89"/>
      <c r="H386" s="89"/>
      <c r="I386" s="89"/>
    </row>
    <row r="387" spans="2:9">
      <c r="B387" s="88"/>
      <c r="C387" s="89"/>
      <c r="D387" s="89"/>
      <c r="E387" s="89"/>
      <c r="F387" s="89"/>
      <c r="G387" s="89"/>
      <c r="H387" s="89"/>
      <c r="I387" s="89"/>
    </row>
    <row r="388" spans="2:9">
      <c r="B388" s="88"/>
      <c r="C388" s="89"/>
      <c r="D388" s="89"/>
      <c r="E388" s="89"/>
      <c r="F388" s="89"/>
      <c r="G388" s="89"/>
      <c r="H388" s="89"/>
      <c r="I388" s="89"/>
    </row>
    <row r="389" spans="2:9">
      <c r="B389" s="88"/>
      <c r="C389" s="89"/>
      <c r="D389" s="89"/>
      <c r="E389" s="89"/>
      <c r="F389" s="89"/>
      <c r="G389" s="89"/>
      <c r="H389" s="89"/>
      <c r="I389" s="89"/>
    </row>
    <row r="390" spans="2:9">
      <c r="B390" s="88"/>
      <c r="C390" s="89"/>
      <c r="D390" s="89"/>
      <c r="E390" s="89"/>
      <c r="F390" s="89"/>
      <c r="G390" s="89"/>
      <c r="H390" s="89"/>
      <c r="I390" s="89"/>
    </row>
    <row r="391" spans="2:9">
      <c r="B391" s="88"/>
      <c r="C391" s="89"/>
      <c r="D391" s="89"/>
      <c r="E391" s="89"/>
      <c r="F391" s="89"/>
      <c r="G391" s="89"/>
      <c r="H391" s="89"/>
      <c r="I391" s="89"/>
    </row>
    <row r="392" spans="2:9">
      <c r="B392" s="88"/>
      <c r="C392" s="89"/>
      <c r="D392" s="89"/>
      <c r="E392" s="89"/>
      <c r="F392" s="89"/>
      <c r="G392" s="89"/>
      <c r="H392" s="89"/>
      <c r="I392" s="89"/>
    </row>
    <row r="393" spans="2:9">
      <c r="B393" s="88"/>
      <c r="C393" s="89"/>
      <c r="D393" s="89"/>
      <c r="E393" s="89"/>
      <c r="F393" s="89"/>
      <c r="G393" s="89"/>
      <c r="H393" s="89"/>
      <c r="I393" s="89"/>
    </row>
    <row r="394" spans="2:9">
      <c r="B394" s="88"/>
      <c r="C394" s="89"/>
      <c r="D394" s="89"/>
      <c r="E394" s="89"/>
      <c r="F394" s="89"/>
      <c r="G394" s="89"/>
      <c r="H394" s="89"/>
      <c r="I394" s="89"/>
    </row>
    <row r="395" spans="2:9">
      <c r="B395" s="88"/>
      <c r="C395" s="89"/>
      <c r="D395" s="89"/>
      <c r="E395" s="89"/>
      <c r="F395" s="89"/>
      <c r="G395" s="89"/>
      <c r="H395" s="89"/>
      <c r="I395" s="89"/>
    </row>
    <row r="396" spans="2:9">
      <c r="B396" s="88"/>
      <c r="C396" s="89"/>
      <c r="D396" s="89"/>
      <c r="E396" s="89"/>
      <c r="F396" s="89"/>
      <c r="G396" s="89"/>
      <c r="H396" s="89"/>
      <c r="I396" s="89"/>
    </row>
    <row r="397" spans="2:9">
      <c r="B397" s="88"/>
      <c r="C397" s="89"/>
      <c r="D397" s="89"/>
      <c r="E397" s="89"/>
      <c r="F397" s="89"/>
      <c r="G397" s="89"/>
      <c r="H397" s="89"/>
      <c r="I397" s="89"/>
    </row>
    <row r="398" spans="2:9">
      <c r="B398" s="88"/>
      <c r="C398" s="89"/>
      <c r="D398" s="89"/>
      <c r="E398" s="89"/>
      <c r="F398" s="89"/>
      <c r="G398" s="89"/>
      <c r="H398" s="89"/>
      <c r="I398" s="89"/>
    </row>
    <row r="399" spans="2:9">
      <c r="B399" s="88"/>
      <c r="C399" s="89"/>
      <c r="D399" s="89"/>
      <c r="E399" s="89"/>
      <c r="F399" s="89"/>
      <c r="G399" s="89"/>
      <c r="H399" s="89"/>
      <c r="I399" s="89"/>
    </row>
    <row r="400" spans="2:9">
      <c r="B400" s="88"/>
      <c r="C400" s="89"/>
      <c r="D400" s="89"/>
      <c r="E400" s="89"/>
      <c r="F400" s="89"/>
      <c r="G400" s="89"/>
      <c r="H400" s="89"/>
      <c r="I400" s="89"/>
    </row>
    <row r="401" spans="2:9">
      <c r="B401" s="88"/>
      <c r="C401" s="89"/>
      <c r="D401" s="89"/>
      <c r="E401" s="89"/>
      <c r="F401" s="89"/>
      <c r="G401" s="89"/>
      <c r="H401" s="89"/>
      <c r="I401" s="89"/>
    </row>
    <row r="402" spans="2:9">
      <c r="B402" s="88"/>
      <c r="C402" s="89"/>
      <c r="D402" s="89"/>
      <c r="E402" s="89"/>
      <c r="F402" s="89"/>
      <c r="G402" s="89"/>
      <c r="H402" s="89"/>
      <c r="I402" s="89"/>
    </row>
    <row r="403" spans="2:9">
      <c r="B403" s="88"/>
      <c r="C403" s="89"/>
      <c r="D403" s="89"/>
      <c r="E403" s="89"/>
      <c r="F403" s="89"/>
      <c r="G403" s="89"/>
      <c r="H403" s="89"/>
      <c r="I403" s="89"/>
    </row>
    <row r="404" spans="2:9">
      <c r="B404" s="88"/>
      <c r="C404" s="89"/>
      <c r="D404" s="89"/>
      <c r="E404" s="89"/>
      <c r="F404" s="89"/>
      <c r="G404" s="89"/>
      <c r="H404" s="89"/>
      <c r="I404" s="89"/>
    </row>
    <row r="405" spans="2:9">
      <c r="B405" s="88"/>
      <c r="C405" s="89"/>
      <c r="D405" s="89"/>
      <c r="E405" s="89"/>
      <c r="F405" s="89"/>
      <c r="G405" s="89"/>
      <c r="H405" s="89"/>
      <c r="I405" s="89"/>
    </row>
    <row r="406" spans="2:9">
      <c r="B406" s="88"/>
      <c r="C406" s="89"/>
      <c r="D406" s="89"/>
      <c r="E406" s="89"/>
      <c r="F406" s="89"/>
      <c r="G406" s="89"/>
      <c r="H406" s="89"/>
      <c r="I406" s="89"/>
    </row>
    <row r="407" spans="2:9">
      <c r="B407" s="88"/>
      <c r="C407" s="89"/>
      <c r="D407" s="89"/>
      <c r="E407" s="89"/>
      <c r="F407" s="89"/>
      <c r="G407" s="89"/>
      <c r="H407" s="89"/>
      <c r="I407" s="89"/>
    </row>
    <row r="408" spans="2:9">
      <c r="B408" s="88"/>
      <c r="C408" s="89"/>
      <c r="D408" s="89"/>
      <c r="E408" s="89"/>
      <c r="F408" s="89"/>
      <c r="G408" s="89"/>
      <c r="H408" s="89"/>
      <c r="I408" s="89"/>
    </row>
    <row r="409" spans="2:9">
      <c r="B409" s="88"/>
      <c r="C409" s="89"/>
      <c r="D409" s="89"/>
      <c r="E409" s="89"/>
      <c r="F409" s="89"/>
      <c r="G409" s="89"/>
      <c r="H409" s="89"/>
      <c r="I409" s="89"/>
    </row>
    <row r="410" spans="2:9">
      <c r="B410" s="88"/>
      <c r="C410" s="89"/>
      <c r="D410" s="89"/>
      <c r="E410" s="89"/>
      <c r="F410" s="89"/>
      <c r="G410" s="89"/>
      <c r="H410" s="89"/>
      <c r="I410" s="89"/>
    </row>
    <row r="411" spans="2:9">
      <c r="B411" s="88"/>
      <c r="C411" s="89"/>
      <c r="D411" s="89"/>
      <c r="E411" s="89"/>
      <c r="F411" s="89"/>
      <c r="G411" s="89"/>
      <c r="H411" s="89"/>
      <c r="I411" s="89"/>
    </row>
    <row r="412" spans="2:9">
      <c r="B412" s="88"/>
      <c r="C412" s="89"/>
      <c r="D412" s="89"/>
      <c r="E412" s="89"/>
      <c r="F412" s="89"/>
      <c r="G412" s="89"/>
      <c r="H412" s="89"/>
      <c r="I412" s="89"/>
    </row>
    <row r="413" spans="2:9">
      <c r="B413" s="88"/>
      <c r="C413" s="89"/>
      <c r="D413" s="89"/>
      <c r="E413" s="89"/>
      <c r="F413" s="89"/>
      <c r="G413" s="89"/>
      <c r="H413" s="89"/>
      <c r="I413" s="89"/>
    </row>
    <row r="414" spans="2:9">
      <c r="B414" s="88"/>
      <c r="C414" s="89"/>
      <c r="D414" s="89"/>
      <c r="E414" s="89"/>
      <c r="F414" s="89"/>
      <c r="G414" s="89"/>
      <c r="H414" s="89"/>
      <c r="I414" s="89"/>
    </row>
    <row r="415" spans="2:9">
      <c r="B415" s="88"/>
      <c r="C415" s="89"/>
      <c r="D415" s="89"/>
      <c r="E415" s="89"/>
      <c r="F415" s="89"/>
      <c r="G415" s="89"/>
      <c r="H415" s="89"/>
      <c r="I415" s="89"/>
    </row>
    <row r="416" spans="2:9">
      <c r="B416" s="88"/>
      <c r="C416" s="89"/>
      <c r="D416" s="89"/>
      <c r="E416" s="89"/>
      <c r="F416" s="89"/>
      <c r="G416" s="89"/>
      <c r="H416" s="89"/>
      <c r="I416" s="89"/>
    </row>
    <row r="417" spans="2:9">
      <c r="B417" s="88"/>
      <c r="C417" s="89"/>
      <c r="D417" s="89"/>
      <c r="E417" s="89"/>
      <c r="F417" s="89"/>
      <c r="G417" s="89"/>
      <c r="H417" s="89"/>
      <c r="I417" s="89"/>
    </row>
    <row r="418" spans="2:9">
      <c r="B418" s="88"/>
      <c r="C418" s="89"/>
      <c r="D418" s="89"/>
      <c r="E418" s="89"/>
      <c r="F418" s="89"/>
      <c r="G418" s="89"/>
      <c r="H418" s="89"/>
      <c r="I418" s="89"/>
    </row>
    <row r="419" spans="2:9">
      <c r="B419" s="88"/>
      <c r="C419" s="89"/>
      <c r="D419" s="89"/>
      <c r="E419" s="89"/>
      <c r="F419" s="89"/>
      <c r="G419" s="89"/>
      <c r="H419" s="89"/>
      <c r="I419" s="89"/>
    </row>
    <row r="420" spans="2:9">
      <c r="B420" s="88"/>
      <c r="C420" s="89"/>
      <c r="D420" s="89"/>
      <c r="E420" s="89"/>
      <c r="F420" s="89"/>
      <c r="G420" s="89"/>
      <c r="H420" s="89"/>
      <c r="I420" s="89"/>
    </row>
    <row r="421" spans="2:9">
      <c r="B421" s="88"/>
      <c r="C421" s="89"/>
      <c r="D421" s="89"/>
      <c r="E421" s="89"/>
      <c r="F421" s="89"/>
      <c r="G421" s="89"/>
      <c r="H421" s="89"/>
      <c r="I421" s="89"/>
    </row>
    <row r="422" spans="2:9">
      <c r="B422" s="88"/>
      <c r="C422" s="89"/>
      <c r="D422" s="89"/>
      <c r="E422" s="89"/>
      <c r="F422" s="89"/>
      <c r="G422" s="89"/>
      <c r="H422" s="89"/>
      <c r="I422" s="89"/>
    </row>
    <row r="423" spans="2:9">
      <c r="B423" s="88"/>
      <c r="C423" s="89"/>
      <c r="D423" s="89"/>
      <c r="E423" s="89"/>
      <c r="F423" s="89"/>
      <c r="G423" s="89"/>
      <c r="H423" s="89"/>
      <c r="I423" s="89"/>
    </row>
    <row r="424" spans="2:9">
      <c r="B424" s="88"/>
      <c r="C424" s="89"/>
      <c r="D424" s="89"/>
      <c r="E424" s="89"/>
      <c r="F424" s="89"/>
      <c r="G424" s="89"/>
      <c r="H424" s="89"/>
      <c r="I424" s="89"/>
    </row>
    <row r="425" spans="2:9">
      <c r="B425" s="88"/>
      <c r="C425" s="89"/>
      <c r="D425" s="89"/>
      <c r="E425" s="89"/>
      <c r="F425" s="89"/>
      <c r="G425" s="89"/>
      <c r="H425" s="89"/>
      <c r="I425" s="89"/>
    </row>
    <row r="426" spans="2:9">
      <c r="B426" s="88"/>
      <c r="C426" s="89"/>
      <c r="D426" s="89"/>
      <c r="E426" s="89"/>
      <c r="F426" s="89"/>
      <c r="G426" s="89"/>
      <c r="H426" s="89"/>
      <c r="I426" s="89"/>
    </row>
    <row r="427" spans="2:9">
      <c r="B427" s="88"/>
      <c r="C427" s="89"/>
      <c r="D427" s="89"/>
      <c r="E427" s="89"/>
      <c r="F427" s="89"/>
      <c r="G427" s="89"/>
      <c r="H427" s="89"/>
      <c r="I427" s="89"/>
    </row>
    <row r="428" spans="2:9">
      <c r="B428" s="88"/>
      <c r="C428" s="89"/>
      <c r="D428" s="89"/>
      <c r="E428" s="89"/>
      <c r="F428" s="89"/>
      <c r="G428" s="89"/>
      <c r="H428" s="89"/>
      <c r="I428" s="89"/>
    </row>
    <row r="429" spans="2:9">
      <c r="B429" s="88"/>
      <c r="C429" s="89"/>
      <c r="D429" s="89"/>
      <c r="E429" s="89"/>
      <c r="F429" s="89"/>
      <c r="G429" s="89"/>
      <c r="H429" s="89"/>
      <c r="I429" s="89"/>
    </row>
    <row r="430" spans="2:9">
      <c r="B430" s="88"/>
      <c r="C430" s="89"/>
      <c r="D430" s="89"/>
      <c r="E430" s="89"/>
      <c r="F430" s="89"/>
      <c r="G430" s="89"/>
      <c r="H430" s="89"/>
      <c r="I430" s="89"/>
    </row>
    <row r="431" spans="2:9">
      <c r="B431" s="88"/>
      <c r="C431" s="89"/>
      <c r="D431" s="89"/>
      <c r="E431" s="89"/>
      <c r="F431" s="89"/>
      <c r="G431" s="89"/>
      <c r="H431" s="89"/>
      <c r="I431" s="89"/>
    </row>
    <row r="432" spans="2:9">
      <c r="B432" s="88"/>
      <c r="C432" s="89"/>
      <c r="D432" s="89"/>
      <c r="E432" s="89"/>
      <c r="F432" s="89"/>
      <c r="G432" s="89"/>
      <c r="H432" s="89"/>
      <c r="I432" s="89"/>
    </row>
    <row r="433" spans="2:9">
      <c r="B433" s="88"/>
      <c r="C433" s="89"/>
      <c r="D433" s="89"/>
      <c r="E433" s="89"/>
      <c r="F433" s="89"/>
      <c r="G433" s="89"/>
      <c r="H433" s="89"/>
      <c r="I433" s="89"/>
    </row>
    <row r="434" spans="2:9">
      <c r="B434" s="88"/>
      <c r="C434" s="89"/>
      <c r="D434" s="89"/>
      <c r="E434" s="89"/>
      <c r="F434" s="89"/>
      <c r="G434" s="89"/>
      <c r="H434" s="89"/>
      <c r="I434" s="89"/>
    </row>
    <row r="435" spans="2:9">
      <c r="B435" s="88"/>
      <c r="C435" s="89"/>
      <c r="D435" s="89"/>
      <c r="E435" s="89"/>
      <c r="F435" s="89"/>
      <c r="G435" s="89"/>
      <c r="H435" s="89"/>
      <c r="I435" s="89"/>
    </row>
    <row r="436" spans="2:9">
      <c r="B436" s="88"/>
      <c r="C436" s="89"/>
      <c r="D436" s="89"/>
      <c r="E436" s="89"/>
      <c r="F436" s="89"/>
      <c r="G436" s="89"/>
      <c r="H436" s="89"/>
      <c r="I436" s="89"/>
    </row>
    <row r="437" spans="2:9">
      <c r="B437" s="88"/>
      <c r="C437" s="89"/>
      <c r="D437" s="89"/>
      <c r="E437" s="89"/>
      <c r="F437" s="89"/>
      <c r="G437" s="89"/>
      <c r="H437" s="89"/>
      <c r="I437" s="89"/>
    </row>
    <row r="438" spans="2:9">
      <c r="B438" s="88"/>
      <c r="C438" s="89"/>
      <c r="D438" s="89"/>
      <c r="E438" s="89"/>
      <c r="F438" s="89"/>
      <c r="G438" s="89"/>
      <c r="H438" s="89"/>
      <c r="I438" s="89"/>
    </row>
    <row r="439" spans="2:9">
      <c r="B439" s="88"/>
      <c r="C439" s="89"/>
      <c r="D439" s="89"/>
      <c r="E439" s="89"/>
      <c r="F439" s="89"/>
      <c r="G439" s="89"/>
      <c r="H439" s="89"/>
      <c r="I439" s="89"/>
    </row>
    <row r="440" spans="2:9">
      <c r="B440" s="88"/>
      <c r="C440" s="89"/>
      <c r="D440" s="89"/>
      <c r="E440" s="89"/>
      <c r="F440" s="89"/>
      <c r="G440" s="89"/>
      <c r="H440" s="89"/>
      <c r="I440" s="89"/>
    </row>
    <row r="441" spans="2:9">
      <c r="B441" s="88"/>
      <c r="C441" s="89"/>
      <c r="D441" s="89"/>
      <c r="E441" s="89"/>
      <c r="F441" s="89"/>
      <c r="G441" s="89"/>
      <c r="H441" s="89"/>
      <c r="I441" s="89"/>
    </row>
    <row r="442" spans="2:9">
      <c r="B442" s="88"/>
      <c r="C442" s="89"/>
      <c r="D442" s="89"/>
      <c r="E442" s="89"/>
      <c r="F442" s="89"/>
      <c r="G442" s="89"/>
      <c r="H442" s="89"/>
      <c r="I442" s="89"/>
    </row>
    <row r="443" spans="2:9">
      <c r="B443" s="88"/>
      <c r="C443" s="89"/>
      <c r="D443" s="89"/>
      <c r="E443" s="89"/>
      <c r="F443" s="89"/>
      <c r="G443" s="89"/>
      <c r="H443" s="89"/>
      <c r="I443" s="89"/>
    </row>
    <row r="444" spans="2:9">
      <c r="B444" s="88"/>
      <c r="C444" s="89"/>
      <c r="D444" s="89"/>
      <c r="E444" s="89"/>
      <c r="F444" s="89"/>
      <c r="G444" s="89"/>
      <c r="H444" s="89"/>
      <c r="I444" s="89"/>
    </row>
    <row r="445" spans="2:9">
      <c r="B445" s="88"/>
      <c r="C445" s="89"/>
      <c r="D445" s="89"/>
      <c r="E445" s="89"/>
      <c r="F445" s="89"/>
      <c r="G445" s="89"/>
      <c r="H445" s="89"/>
      <c r="I445" s="89"/>
    </row>
    <row r="446" spans="2:9">
      <c r="B446" s="88"/>
      <c r="C446" s="89"/>
      <c r="D446" s="89"/>
      <c r="E446" s="89"/>
      <c r="F446" s="89"/>
      <c r="G446" s="89"/>
      <c r="H446" s="89"/>
      <c r="I446" s="89"/>
    </row>
    <row r="447" spans="2:9">
      <c r="B447" s="88"/>
      <c r="C447" s="89"/>
      <c r="D447" s="89"/>
      <c r="E447" s="89"/>
      <c r="F447" s="89"/>
      <c r="G447" s="89"/>
      <c r="H447" s="89"/>
      <c r="I447" s="89"/>
    </row>
    <row r="448" spans="2:9">
      <c r="B448" s="88"/>
      <c r="C448" s="89"/>
      <c r="D448" s="89"/>
      <c r="E448" s="89"/>
      <c r="F448" s="89"/>
      <c r="G448" s="89"/>
      <c r="H448" s="89"/>
      <c r="I448" s="89"/>
    </row>
    <row r="449" spans="2:9">
      <c r="B449" s="88"/>
      <c r="C449" s="89"/>
      <c r="D449" s="89"/>
      <c r="E449" s="89"/>
      <c r="F449" s="89"/>
      <c r="G449" s="89"/>
      <c r="H449" s="89"/>
      <c r="I449" s="89"/>
    </row>
    <row r="450" spans="2:9">
      <c r="B450" s="88"/>
      <c r="C450" s="89"/>
      <c r="D450" s="89"/>
      <c r="E450" s="89"/>
      <c r="F450" s="89"/>
      <c r="G450" s="89"/>
      <c r="H450" s="89"/>
      <c r="I450" s="89"/>
    </row>
    <row r="451" spans="2:9">
      <c r="B451" s="88"/>
      <c r="C451" s="89"/>
      <c r="D451" s="89"/>
      <c r="E451" s="89"/>
      <c r="F451" s="89"/>
      <c r="G451" s="89"/>
      <c r="H451" s="89"/>
      <c r="I451" s="89"/>
    </row>
    <row r="452" spans="2:9">
      <c r="B452" s="88"/>
      <c r="C452" s="89"/>
      <c r="D452" s="89"/>
      <c r="E452" s="89"/>
      <c r="F452" s="89"/>
      <c r="G452" s="89"/>
      <c r="H452" s="89"/>
      <c r="I452" s="89"/>
    </row>
    <row r="453" spans="2:9">
      <c r="B453" s="88"/>
      <c r="C453" s="89"/>
      <c r="D453" s="89"/>
      <c r="E453" s="89"/>
      <c r="F453" s="89"/>
      <c r="G453" s="89"/>
      <c r="H453" s="89"/>
      <c r="I453" s="89"/>
    </row>
    <row r="454" spans="2:9">
      <c r="B454" s="88"/>
      <c r="C454" s="89"/>
      <c r="D454" s="89"/>
      <c r="E454" s="89"/>
      <c r="F454" s="89"/>
      <c r="G454" s="89"/>
      <c r="H454" s="89"/>
      <c r="I454" s="89"/>
    </row>
    <row r="455" spans="2:9">
      <c r="B455" s="88"/>
      <c r="C455" s="89"/>
      <c r="D455" s="89"/>
      <c r="E455" s="89"/>
      <c r="F455" s="89"/>
      <c r="G455" s="89"/>
      <c r="H455" s="89"/>
      <c r="I455" s="89"/>
    </row>
    <row r="456" spans="2:9">
      <c r="B456" s="88"/>
      <c r="C456" s="89"/>
      <c r="D456" s="89"/>
      <c r="E456" s="89"/>
      <c r="F456" s="89"/>
      <c r="G456" s="89"/>
      <c r="H456" s="89"/>
      <c r="I456" s="89"/>
    </row>
    <row r="457" spans="2:9">
      <c r="B457" s="88"/>
      <c r="C457" s="89"/>
      <c r="D457" s="89"/>
      <c r="E457" s="89"/>
      <c r="F457" s="89"/>
      <c r="G457" s="89"/>
      <c r="H457" s="89"/>
      <c r="I457" s="89"/>
    </row>
    <row r="458" spans="2:9">
      <c r="B458" s="88"/>
      <c r="C458" s="89"/>
      <c r="D458" s="89"/>
      <c r="E458" s="89"/>
      <c r="F458" s="89"/>
      <c r="G458" s="89"/>
      <c r="H458" s="89"/>
      <c r="I458" s="89"/>
    </row>
    <row r="459" spans="2:9">
      <c r="B459" s="88"/>
      <c r="C459" s="89"/>
      <c r="D459" s="89"/>
      <c r="E459" s="89"/>
      <c r="F459" s="89"/>
      <c r="G459" s="89"/>
      <c r="H459" s="89"/>
      <c r="I459" s="89"/>
    </row>
    <row r="460" spans="2:9">
      <c r="B460" s="88"/>
      <c r="C460" s="89"/>
      <c r="D460" s="89"/>
      <c r="E460" s="89"/>
      <c r="F460" s="89"/>
      <c r="G460" s="89"/>
      <c r="H460" s="89"/>
      <c r="I460" s="89"/>
    </row>
    <row r="461" spans="2:9">
      <c r="B461" s="88"/>
      <c r="C461" s="89"/>
      <c r="D461" s="89"/>
      <c r="E461" s="89"/>
      <c r="F461" s="89"/>
      <c r="G461" s="89"/>
      <c r="H461" s="89"/>
      <c r="I461" s="89"/>
    </row>
    <row r="462" spans="2:9">
      <c r="B462" s="88"/>
      <c r="C462" s="89"/>
      <c r="D462" s="89"/>
      <c r="E462" s="89"/>
      <c r="F462" s="89"/>
      <c r="G462" s="89"/>
      <c r="H462" s="89"/>
      <c r="I462" s="89"/>
    </row>
    <row r="463" spans="2:9">
      <c r="B463" s="88"/>
      <c r="C463" s="89"/>
      <c r="D463" s="89"/>
      <c r="E463" s="89"/>
      <c r="F463" s="89"/>
      <c r="G463" s="89"/>
      <c r="H463" s="89"/>
      <c r="I463" s="89"/>
    </row>
    <row r="464" spans="2:9">
      <c r="B464" s="88"/>
      <c r="C464" s="89"/>
      <c r="D464" s="89"/>
      <c r="E464" s="89"/>
      <c r="F464" s="89"/>
      <c r="G464" s="89"/>
      <c r="H464" s="89"/>
      <c r="I464" s="89"/>
    </row>
    <row r="465" spans="2:9">
      <c r="B465" s="88"/>
      <c r="C465" s="89"/>
      <c r="D465" s="89"/>
      <c r="E465" s="89"/>
      <c r="F465" s="89"/>
      <c r="G465" s="89"/>
      <c r="H465" s="89"/>
      <c r="I465" s="89"/>
    </row>
    <row r="466" spans="2:9">
      <c r="B466" s="88"/>
      <c r="C466" s="89"/>
      <c r="D466" s="89"/>
      <c r="E466" s="89"/>
      <c r="F466" s="89"/>
      <c r="G466" s="89"/>
      <c r="H466" s="89"/>
      <c r="I466" s="89"/>
    </row>
    <row r="467" spans="2:9">
      <c r="B467" s="88"/>
      <c r="C467" s="89"/>
      <c r="D467" s="89"/>
      <c r="E467" s="89"/>
      <c r="F467" s="89"/>
      <c r="G467" s="89"/>
      <c r="H467" s="89"/>
      <c r="I467" s="89"/>
    </row>
    <row r="468" spans="2:9">
      <c r="B468" s="88"/>
      <c r="C468" s="89"/>
      <c r="D468" s="89"/>
      <c r="E468" s="89"/>
      <c r="F468" s="89"/>
      <c r="G468" s="89"/>
      <c r="H468" s="89"/>
      <c r="I468" s="89"/>
    </row>
    <row r="469" spans="2:9">
      <c r="B469" s="88"/>
      <c r="C469" s="89"/>
      <c r="D469" s="89"/>
      <c r="E469" s="89"/>
      <c r="F469" s="89"/>
      <c r="G469" s="89"/>
      <c r="H469" s="89"/>
      <c r="I469" s="89"/>
    </row>
    <row r="470" spans="2:9">
      <c r="B470" s="88"/>
      <c r="C470" s="89"/>
      <c r="D470" s="89"/>
      <c r="E470" s="89"/>
      <c r="F470" s="89"/>
      <c r="G470" s="89"/>
      <c r="H470" s="89"/>
      <c r="I470" s="89"/>
    </row>
    <row r="471" spans="2:9">
      <c r="B471" s="88"/>
      <c r="C471" s="89"/>
      <c r="D471" s="89"/>
      <c r="E471" s="89"/>
      <c r="F471" s="89"/>
      <c r="G471" s="89"/>
      <c r="H471" s="89"/>
      <c r="I471" s="89"/>
    </row>
    <row r="472" spans="2:9">
      <c r="B472" s="88"/>
      <c r="C472" s="89"/>
      <c r="D472" s="89"/>
      <c r="E472" s="89"/>
      <c r="F472" s="89"/>
      <c r="G472" s="89"/>
      <c r="H472" s="89"/>
      <c r="I472" s="89"/>
    </row>
    <row r="473" spans="2:9">
      <c r="B473" s="88"/>
      <c r="C473" s="89"/>
      <c r="D473" s="89"/>
      <c r="E473" s="89"/>
      <c r="F473" s="89"/>
      <c r="G473" s="89"/>
      <c r="H473" s="89"/>
      <c r="I473" s="89"/>
    </row>
    <row r="474" spans="2:9">
      <c r="B474" s="88"/>
      <c r="C474" s="89"/>
      <c r="D474" s="89"/>
      <c r="E474" s="89"/>
      <c r="F474" s="89"/>
      <c r="G474" s="89"/>
      <c r="H474" s="89"/>
      <c r="I474" s="89"/>
    </row>
    <row r="475" spans="2:9">
      <c r="B475" s="88"/>
      <c r="C475" s="89"/>
      <c r="D475" s="89"/>
      <c r="E475" s="89"/>
      <c r="F475" s="89"/>
      <c r="G475" s="89"/>
      <c r="H475" s="89"/>
      <c r="I475" s="89"/>
    </row>
    <row r="476" spans="2:9">
      <c r="B476" s="88"/>
      <c r="C476" s="89"/>
      <c r="D476" s="89"/>
      <c r="E476" s="89"/>
      <c r="F476" s="89"/>
      <c r="G476" s="89"/>
      <c r="H476" s="89"/>
      <c r="I476" s="89"/>
    </row>
    <row r="477" spans="2:9">
      <c r="B477" s="88"/>
      <c r="C477" s="89"/>
      <c r="D477" s="89"/>
      <c r="E477" s="89"/>
      <c r="F477" s="89"/>
      <c r="G477" s="89"/>
      <c r="H477" s="89"/>
      <c r="I477" s="89"/>
    </row>
    <row r="478" spans="2:9">
      <c r="B478" s="88"/>
      <c r="C478" s="89"/>
      <c r="D478" s="89"/>
      <c r="E478" s="89"/>
      <c r="F478" s="89"/>
      <c r="G478" s="89"/>
      <c r="H478" s="89"/>
      <c r="I478" s="89"/>
    </row>
    <row r="479" spans="2:9">
      <c r="B479" s="88"/>
      <c r="C479" s="89"/>
      <c r="D479" s="89"/>
      <c r="E479" s="89"/>
      <c r="F479" s="89"/>
      <c r="G479" s="89"/>
      <c r="H479" s="89"/>
      <c r="I479" s="89"/>
    </row>
    <row r="480" spans="2:9">
      <c r="B480" s="88"/>
      <c r="C480" s="89"/>
      <c r="D480" s="89"/>
      <c r="E480" s="89"/>
      <c r="F480" s="89"/>
      <c r="G480" s="89"/>
      <c r="H480" s="89"/>
      <c r="I480" s="89"/>
    </row>
    <row r="481" spans="2:9">
      <c r="B481" s="88"/>
      <c r="C481" s="89"/>
      <c r="D481" s="89"/>
      <c r="E481" s="89"/>
      <c r="F481" s="89"/>
      <c r="G481" s="89"/>
      <c r="H481" s="89"/>
      <c r="I481" s="89"/>
    </row>
    <row r="482" spans="2:9">
      <c r="B482" s="88"/>
      <c r="C482" s="89"/>
      <c r="D482" s="89"/>
      <c r="E482" s="89"/>
      <c r="F482" s="89"/>
      <c r="G482" s="89"/>
      <c r="H482" s="89"/>
      <c r="I482" s="89"/>
    </row>
    <row r="483" spans="2:9">
      <c r="B483" s="88"/>
      <c r="C483" s="89"/>
      <c r="D483" s="89"/>
      <c r="E483" s="89"/>
      <c r="F483" s="89"/>
      <c r="G483" s="89"/>
      <c r="H483" s="89"/>
      <c r="I483" s="89"/>
    </row>
    <row r="484" spans="2:9">
      <c r="B484" s="88"/>
      <c r="C484" s="89"/>
      <c r="D484" s="89"/>
      <c r="E484" s="89"/>
      <c r="F484" s="89"/>
      <c r="G484" s="89"/>
      <c r="H484" s="89"/>
      <c r="I484" s="89"/>
    </row>
    <row r="485" spans="2:9">
      <c r="B485" s="88"/>
      <c r="C485" s="89"/>
      <c r="D485" s="89"/>
      <c r="E485" s="89"/>
      <c r="F485" s="89"/>
      <c r="G485" s="89"/>
      <c r="H485" s="89"/>
      <c r="I485" s="89"/>
    </row>
    <row r="486" spans="2:9">
      <c r="B486" s="88"/>
      <c r="C486" s="89"/>
      <c r="D486" s="89"/>
      <c r="E486" s="89"/>
      <c r="F486" s="89"/>
      <c r="G486" s="89"/>
      <c r="H486" s="89"/>
      <c r="I486" s="89"/>
    </row>
    <row r="487" spans="2:9">
      <c r="B487" s="88"/>
      <c r="C487" s="89"/>
      <c r="D487" s="89"/>
      <c r="E487" s="89"/>
      <c r="F487" s="89"/>
      <c r="G487" s="89"/>
      <c r="H487" s="89"/>
      <c r="I487" s="89"/>
    </row>
    <row r="488" spans="2:9">
      <c r="B488" s="88"/>
      <c r="C488" s="89"/>
      <c r="D488" s="89"/>
      <c r="E488" s="89"/>
      <c r="F488" s="89"/>
      <c r="G488" s="89"/>
      <c r="H488" s="89"/>
      <c r="I488" s="89"/>
    </row>
    <row r="489" spans="2:9">
      <c r="B489" s="88"/>
      <c r="C489" s="89"/>
      <c r="D489" s="89"/>
      <c r="E489" s="89"/>
      <c r="F489" s="89"/>
      <c r="G489" s="89"/>
      <c r="H489" s="89"/>
      <c r="I489" s="89"/>
    </row>
    <row r="490" spans="2:9">
      <c r="B490" s="88"/>
      <c r="C490" s="89"/>
      <c r="D490" s="89"/>
      <c r="E490" s="89"/>
      <c r="F490" s="89"/>
      <c r="G490" s="89"/>
      <c r="H490" s="89"/>
      <c r="I490" s="89"/>
    </row>
    <row r="491" spans="2:9">
      <c r="B491" s="88"/>
      <c r="C491" s="89"/>
      <c r="D491" s="89"/>
      <c r="E491" s="89"/>
      <c r="F491" s="89"/>
      <c r="G491" s="89"/>
      <c r="H491" s="89"/>
      <c r="I491" s="89"/>
    </row>
    <row r="492" spans="2:9">
      <c r="B492" s="88"/>
      <c r="C492" s="89"/>
      <c r="D492" s="89"/>
      <c r="E492" s="89"/>
      <c r="F492" s="89"/>
      <c r="G492" s="89"/>
      <c r="H492" s="89"/>
      <c r="I492" s="89"/>
    </row>
    <row r="493" spans="2:9">
      <c r="B493" s="88"/>
      <c r="C493" s="89"/>
      <c r="D493" s="89"/>
      <c r="E493" s="89"/>
      <c r="F493" s="89"/>
      <c r="G493" s="89"/>
      <c r="H493" s="89"/>
      <c r="I493" s="89"/>
    </row>
    <row r="494" spans="2:9">
      <c r="B494" s="88"/>
      <c r="C494" s="89"/>
      <c r="D494" s="89"/>
      <c r="E494" s="89"/>
      <c r="F494" s="89"/>
      <c r="G494" s="89"/>
      <c r="H494" s="89"/>
      <c r="I494" s="89"/>
    </row>
    <row r="495" spans="2:9">
      <c r="B495" s="88"/>
      <c r="C495" s="89"/>
      <c r="D495" s="89"/>
      <c r="E495" s="89"/>
      <c r="F495" s="89"/>
      <c r="G495" s="89"/>
      <c r="H495" s="89"/>
      <c r="I495" s="89"/>
    </row>
    <row r="496" spans="2:9">
      <c r="B496" s="88"/>
      <c r="C496" s="89"/>
      <c r="D496" s="89"/>
      <c r="E496" s="89"/>
      <c r="F496" s="89"/>
      <c r="G496" s="89"/>
      <c r="H496" s="89"/>
      <c r="I496" s="89"/>
    </row>
    <row r="497" spans="2:9">
      <c r="B497" s="88"/>
      <c r="C497" s="89"/>
      <c r="D497" s="89"/>
      <c r="E497" s="89"/>
      <c r="F497" s="89"/>
      <c r="G497" s="89"/>
      <c r="H497" s="89"/>
      <c r="I497" s="89"/>
    </row>
    <row r="498" spans="2:9">
      <c r="B498" s="88"/>
      <c r="C498" s="89"/>
      <c r="D498" s="89"/>
      <c r="E498" s="89"/>
      <c r="F498" s="89"/>
      <c r="G498" s="89"/>
      <c r="H498" s="89"/>
      <c r="I498" s="89"/>
    </row>
    <row r="499" spans="2:9">
      <c r="B499" s="88"/>
      <c r="C499" s="89"/>
      <c r="D499" s="89"/>
      <c r="E499" s="89"/>
      <c r="F499" s="89"/>
      <c r="G499" s="89"/>
      <c r="H499" s="89"/>
      <c r="I499" s="89"/>
    </row>
    <row r="500" spans="2:9">
      <c r="B500" s="88"/>
      <c r="C500" s="89"/>
      <c r="D500" s="89"/>
      <c r="E500" s="89"/>
      <c r="F500" s="89"/>
      <c r="G500" s="89"/>
      <c r="H500" s="89"/>
      <c r="I500" s="89"/>
    </row>
    <row r="501" spans="2:9">
      <c r="B501" s="88"/>
      <c r="C501" s="89"/>
      <c r="D501" s="89"/>
      <c r="E501" s="89"/>
      <c r="F501" s="89"/>
      <c r="G501" s="89"/>
      <c r="H501" s="89"/>
      <c r="I501" s="89"/>
    </row>
    <row r="502" spans="2:9">
      <c r="B502" s="88"/>
      <c r="C502" s="89"/>
      <c r="D502" s="89"/>
      <c r="E502" s="89"/>
      <c r="F502" s="89"/>
      <c r="G502" s="89"/>
      <c r="H502" s="89"/>
      <c r="I502" s="89"/>
    </row>
    <row r="503" spans="2:9">
      <c r="B503" s="88"/>
      <c r="C503" s="89"/>
      <c r="D503" s="89"/>
      <c r="E503" s="89"/>
      <c r="F503" s="89"/>
      <c r="G503" s="89"/>
      <c r="H503" s="89"/>
      <c r="I503" s="89"/>
    </row>
    <row r="504" spans="2:9">
      <c r="B504" s="88"/>
      <c r="C504" s="89"/>
      <c r="D504" s="89"/>
      <c r="E504" s="89"/>
      <c r="F504" s="89"/>
      <c r="G504" s="89"/>
      <c r="H504" s="89"/>
      <c r="I504" s="89"/>
    </row>
    <row r="505" spans="2:9">
      <c r="B505" s="88"/>
      <c r="C505" s="89"/>
      <c r="D505" s="89"/>
      <c r="E505" s="89"/>
      <c r="F505" s="89"/>
      <c r="G505" s="89"/>
      <c r="H505" s="89"/>
      <c r="I505" s="89"/>
    </row>
    <row r="506" spans="2:9">
      <c r="B506" s="88"/>
      <c r="C506" s="89"/>
      <c r="D506" s="89"/>
      <c r="E506" s="89"/>
      <c r="F506" s="89"/>
      <c r="G506" s="89"/>
      <c r="H506" s="89"/>
      <c r="I506" s="89"/>
    </row>
    <row r="507" spans="2:9">
      <c r="B507" s="88"/>
      <c r="C507" s="89"/>
      <c r="D507" s="89"/>
      <c r="E507" s="89"/>
      <c r="F507" s="89"/>
      <c r="G507" s="89"/>
      <c r="H507" s="89"/>
      <c r="I507" s="89"/>
    </row>
    <row r="508" spans="2:9">
      <c r="B508" s="88"/>
      <c r="C508" s="89"/>
      <c r="D508" s="89"/>
      <c r="E508" s="89"/>
      <c r="F508" s="89"/>
      <c r="G508" s="89"/>
      <c r="H508" s="89"/>
      <c r="I508" s="89"/>
    </row>
    <row r="509" spans="2:9">
      <c r="B509" s="88"/>
      <c r="C509" s="89"/>
      <c r="D509" s="89"/>
      <c r="E509" s="89"/>
      <c r="F509" s="89"/>
      <c r="G509" s="89"/>
      <c r="H509" s="89"/>
      <c r="I509" s="89"/>
    </row>
    <row r="510" spans="2:9">
      <c r="B510" s="88"/>
      <c r="C510" s="89"/>
      <c r="D510" s="89"/>
      <c r="E510" s="89"/>
      <c r="F510" s="89"/>
      <c r="G510" s="89"/>
      <c r="H510" s="89"/>
      <c r="I510" s="89"/>
    </row>
    <row r="511" spans="2:9">
      <c r="B511" s="88"/>
      <c r="C511" s="89"/>
      <c r="D511" s="89"/>
      <c r="E511" s="89"/>
      <c r="F511" s="89"/>
      <c r="G511" s="89"/>
      <c r="H511" s="89"/>
      <c r="I511" s="89"/>
    </row>
    <row r="512" spans="2:9">
      <c r="B512" s="88"/>
      <c r="C512" s="89"/>
      <c r="D512" s="89"/>
      <c r="E512" s="89"/>
      <c r="F512" s="89"/>
      <c r="G512" s="89"/>
      <c r="H512" s="89"/>
      <c r="I512" s="89"/>
    </row>
    <row r="513" spans="2:9">
      <c r="B513" s="88"/>
      <c r="C513" s="89"/>
      <c r="D513" s="89"/>
      <c r="E513" s="89"/>
      <c r="F513" s="89"/>
      <c r="G513" s="89"/>
      <c r="H513" s="89"/>
      <c r="I513" s="89"/>
    </row>
    <row r="514" spans="2:9">
      <c r="B514" s="88"/>
      <c r="C514" s="89"/>
      <c r="D514" s="89"/>
      <c r="E514" s="89"/>
      <c r="F514" s="89"/>
      <c r="G514" s="89"/>
      <c r="H514" s="89"/>
      <c r="I514" s="89"/>
    </row>
    <row r="515" spans="2:9">
      <c r="B515" s="88"/>
      <c r="C515" s="89"/>
      <c r="D515" s="89"/>
      <c r="E515" s="89"/>
      <c r="F515" s="89"/>
      <c r="G515" s="89"/>
      <c r="H515" s="89"/>
      <c r="I515" s="89"/>
    </row>
    <row r="516" spans="2:9">
      <c r="B516" s="88"/>
      <c r="C516" s="89"/>
      <c r="D516" s="89"/>
      <c r="E516" s="89"/>
      <c r="F516" s="89"/>
      <c r="G516" s="89"/>
      <c r="H516" s="89"/>
      <c r="I516" s="89"/>
    </row>
    <row r="517" spans="2:9">
      <c r="B517" s="88"/>
      <c r="C517" s="89"/>
      <c r="D517" s="89"/>
      <c r="E517" s="89"/>
      <c r="F517" s="89"/>
      <c r="G517" s="89"/>
      <c r="H517" s="89"/>
      <c r="I517" s="89"/>
    </row>
    <row r="518" spans="2:9">
      <c r="B518" s="88"/>
      <c r="C518" s="89"/>
      <c r="D518" s="89"/>
      <c r="E518" s="89"/>
      <c r="F518" s="89"/>
      <c r="G518" s="89"/>
      <c r="H518" s="89"/>
      <c r="I518" s="89"/>
    </row>
    <row r="519" spans="2:9">
      <c r="B519" s="88"/>
      <c r="C519" s="89"/>
      <c r="D519" s="89"/>
      <c r="E519" s="89"/>
      <c r="F519" s="89"/>
      <c r="G519" s="89"/>
      <c r="H519" s="89"/>
      <c r="I519" s="89"/>
    </row>
    <row r="520" spans="2:9">
      <c r="B520" s="88"/>
      <c r="C520" s="89"/>
      <c r="D520" s="89"/>
      <c r="E520" s="89"/>
      <c r="F520" s="89"/>
      <c r="G520" s="89"/>
      <c r="H520" s="89"/>
      <c r="I520" s="89"/>
    </row>
    <row r="521" spans="2:9">
      <c r="B521" s="88"/>
      <c r="C521" s="89"/>
      <c r="D521" s="89"/>
      <c r="E521" s="89"/>
      <c r="F521" s="89"/>
      <c r="G521" s="89"/>
      <c r="H521" s="89"/>
      <c r="I521" s="89"/>
    </row>
    <row r="522" spans="2:9">
      <c r="B522" s="88"/>
      <c r="C522" s="89"/>
      <c r="D522" s="89"/>
      <c r="E522" s="89"/>
      <c r="F522" s="89"/>
      <c r="G522" s="89"/>
      <c r="H522" s="89"/>
      <c r="I522" s="89"/>
    </row>
    <row r="523" spans="2:9">
      <c r="B523" s="88"/>
      <c r="C523" s="89"/>
      <c r="D523" s="89"/>
      <c r="E523" s="89"/>
      <c r="F523" s="89"/>
      <c r="G523" s="89"/>
      <c r="H523" s="89"/>
      <c r="I523" s="89"/>
    </row>
    <row r="524" spans="2:9">
      <c r="B524" s="88"/>
      <c r="C524" s="89"/>
      <c r="D524" s="89"/>
      <c r="E524" s="89"/>
      <c r="F524" s="89"/>
      <c r="G524" s="89"/>
      <c r="H524" s="89"/>
      <c r="I524" s="89"/>
    </row>
    <row r="525" spans="2:9">
      <c r="B525" s="88"/>
      <c r="C525" s="89"/>
      <c r="D525" s="89"/>
      <c r="E525" s="89"/>
      <c r="F525" s="89"/>
      <c r="G525" s="89"/>
      <c r="H525" s="89"/>
      <c r="I525" s="89"/>
    </row>
    <row r="526" spans="2:9">
      <c r="B526" s="88"/>
      <c r="C526" s="89"/>
      <c r="D526" s="89"/>
      <c r="E526" s="89"/>
      <c r="F526" s="89"/>
      <c r="G526" s="89"/>
      <c r="H526" s="89"/>
      <c r="I526" s="89"/>
    </row>
    <row r="527" spans="2:9">
      <c r="B527" s="88"/>
      <c r="C527" s="89"/>
      <c r="D527" s="89"/>
      <c r="E527" s="89"/>
      <c r="F527" s="89"/>
      <c r="G527" s="89"/>
      <c r="H527" s="89"/>
      <c r="I527" s="89"/>
    </row>
    <row r="528" spans="2:9">
      <c r="B528" s="88"/>
      <c r="C528" s="89"/>
      <c r="D528" s="89"/>
      <c r="E528" s="89"/>
      <c r="F528" s="89"/>
      <c r="G528" s="89"/>
      <c r="H528" s="89"/>
      <c r="I528" s="89"/>
    </row>
    <row r="529" spans="2:9">
      <c r="B529" s="88"/>
      <c r="C529" s="89"/>
      <c r="D529" s="89"/>
      <c r="E529" s="89"/>
      <c r="F529" s="89"/>
      <c r="G529" s="89"/>
      <c r="H529" s="89"/>
      <c r="I529" s="89"/>
    </row>
    <row r="530" spans="2:9">
      <c r="B530" s="88"/>
      <c r="C530" s="89"/>
      <c r="D530" s="89"/>
      <c r="E530" s="89"/>
      <c r="F530" s="89"/>
      <c r="G530" s="89"/>
      <c r="H530" s="89"/>
      <c r="I530" s="89"/>
    </row>
    <row r="531" spans="2:9">
      <c r="B531" s="88"/>
      <c r="C531" s="89"/>
      <c r="D531" s="89"/>
      <c r="E531" s="89"/>
      <c r="F531" s="89"/>
      <c r="G531" s="89"/>
      <c r="H531" s="89"/>
      <c r="I531" s="89"/>
    </row>
    <row r="532" spans="2:9">
      <c r="B532" s="88"/>
      <c r="C532" s="89"/>
      <c r="D532" s="89"/>
      <c r="E532" s="89"/>
      <c r="F532" s="89"/>
      <c r="G532" s="89"/>
      <c r="H532" s="89"/>
      <c r="I532" s="89"/>
    </row>
    <row r="533" spans="2:9">
      <c r="B533" s="88"/>
      <c r="C533" s="89"/>
      <c r="D533" s="89"/>
      <c r="E533" s="89"/>
      <c r="F533" s="89"/>
      <c r="G533" s="89"/>
      <c r="H533" s="89"/>
      <c r="I533" s="89"/>
    </row>
    <row r="534" spans="2:9">
      <c r="B534" s="88"/>
      <c r="C534" s="89"/>
      <c r="D534" s="89"/>
      <c r="E534" s="89"/>
      <c r="F534" s="89"/>
      <c r="G534" s="89"/>
      <c r="H534" s="89"/>
      <c r="I534" s="89"/>
    </row>
    <row r="535" spans="2:9">
      <c r="B535" s="88"/>
      <c r="C535" s="89"/>
      <c r="D535" s="89"/>
      <c r="E535" s="89"/>
      <c r="F535" s="89"/>
      <c r="G535" s="89"/>
      <c r="H535" s="89"/>
      <c r="I535" s="89"/>
    </row>
    <row r="536" spans="2:9">
      <c r="B536" s="88"/>
      <c r="C536" s="89"/>
      <c r="D536" s="89"/>
      <c r="E536" s="89"/>
      <c r="F536" s="89"/>
      <c r="G536" s="89"/>
      <c r="H536" s="89"/>
      <c r="I536" s="89"/>
    </row>
    <row r="537" spans="2:9">
      <c r="B537" s="88"/>
      <c r="C537" s="89"/>
      <c r="D537" s="89"/>
      <c r="E537" s="89"/>
      <c r="F537" s="89"/>
      <c r="G537" s="89"/>
      <c r="H537" s="89"/>
      <c r="I537" s="89"/>
    </row>
    <row r="538" spans="2:9">
      <c r="B538" s="88"/>
      <c r="C538" s="89"/>
      <c r="D538" s="89"/>
      <c r="E538" s="89"/>
      <c r="F538" s="89"/>
      <c r="G538" s="89"/>
      <c r="H538" s="89"/>
      <c r="I538" s="89"/>
    </row>
    <row r="539" spans="2:9">
      <c r="B539" s="88"/>
      <c r="C539" s="89"/>
      <c r="D539" s="89"/>
      <c r="E539" s="89"/>
      <c r="F539" s="89"/>
      <c r="G539" s="89"/>
      <c r="H539" s="89"/>
      <c r="I539" s="89"/>
    </row>
    <row r="540" spans="2:9">
      <c r="B540" s="88"/>
      <c r="C540" s="89"/>
      <c r="D540" s="89"/>
      <c r="E540" s="89"/>
      <c r="F540" s="89"/>
      <c r="G540" s="89"/>
      <c r="H540" s="89"/>
      <c r="I540" s="89"/>
    </row>
    <row r="541" spans="2:9">
      <c r="B541" s="88"/>
      <c r="C541" s="89"/>
      <c r="D541" s="89"/>
      <c r="E541" s="89"/>
      <c r="F541" s="89"/>
      <c r="G541" s="89"/>
      <c r="H541" s="89"/>
      <c r="I541" s="89"/>
    </row>
    <row r="542" spans="2:9">
      <c r="B542" s="88"/>
      <c r="C542" s="89"/>
      <c r="D542" s="89"/>
      <c r="E542" s="89"/>
      <c r="F542" s="89"/>
      <c r="G542" s="89"/>
      <c r="H542" s="89"/>
      <c r="I542" s="89"/>
    </row>
    <row r="543" spans="2:9">
      <c r="B543" s="88"/>
      <c r="C543" s="89"/>
      <c r="D543" s="89"/>
      <c r="E543" s="89"/>
      <c r="F543" s="89"/>
      <c r="G543" s="89"/>
      <c r="H543" s="89"/>
      <c r="I543" s="89"/>
    </row>
    <row r="544" spans="2:9">
      <c r="B544" s="88"/>
      <c r="C544" s="89"/>
      <c r="D544" s="89"/>
      <c r="E544" s="89"/>
      <c r="F544" s="89"/>
      <c r="G544" s="89"/>
      <c r="H544" s="89"/>
      <c r="I544" s="89"/>
    </row>
    <row r="545" spans="2:9">
      <c r="B545" s="88"/>
      <c r="C545" s="89"/>
      <c r="D545" s="89"/>
      <c r="E545" s="89"/>
      <c r="F545" s="89"/>
      <c r="G545" s="89"/>
      <c r="H545" s="89"/>
      <c r="I545" s="89"/>
    </row>
    <row r="546" spans="2:9">
      <c r="B546" s="88"/>
      <c r="C546" s="89"/>
      <c r="D546" s="89"/>
      <c r="E546" s="89"/>
      <c r="F546" s="89"/>
      <c r="G546" s="89"/>
      <c r="H546" s="89"/>
      <c r="I546" s="89"/>
    </row>
    <row r="547" spans="2:9">
      <c r="B547" s="88"/>
      <c r="C547" s="89"/>
      <c r="D547" s="89"/>
      <c r="E547" s="89"/>
      <c r="F547" s="89"/>
      <c r="G547" s="89"/>
      <c r="H547" s="89"/>
      <c r="I547" s="89"/>
    </row>
    <row r="548" spans="2:9">
      <c r="B548" s="88"/>
      <c r="C548" s="89"/>
      <c r="D548" s="89"/>
      <c r="E548" s="89"/>
      <c r="F548" s="89"/>
      <c r="G548" s="89"/>
      <c r="H548" s="89"/>
      <c r="I548" s="89"/>
    </row>
    <row r="549" spans="2:9">
      <c r="B549" s="88"/>
      <c r="C549" s="89"/>
      <c r="D549" s="89"/>
      <c r="E549" s="89"/>
      <c r="F549" s="89"/>
      <c r="G549" s="89"/>
      <c r="H549" s="89"/>
      <c r="I549" s="89"/>
    </row>
    <row r="550" spans="2:9">
      <c r="B550" s="88"/>
      <c r="C550" s="89"/>
      <c r="D550" s="89"/>
      <c r="E550" s="89"/>
      <c r="F550" s="89"/>
      <c r="G550" s="89"/>
      <c r="H550" s="89"/>
      <c r="I550" s="89"/>
    </row>
    <row r="551" spans="2:9">
      <c r="B551" s="88"/>
      <c r="C551" s="89"/>
      <c r="D551" s="89"/>
      <c r="E551" s="89"/>
      <c r="F551" s="89"/>
      <c r="G551" s="89"/>
      <c r="H551" s="89"/>
      <c r="I551" s="89"/>
    </row>
    <row r="552" spans="2:9">
      <c r="B552" s="88"/>
      <c r="C552" s="89"/>
      <c r="D552" s="89"/>
      <c r="E552" s="89"/>
      <c r="F552" s="89"/>
      <c r="G552" s="89"/>
      <c r="H552" s="89"/>
      <c r="I552" s="89"/>
    </row>
    <row r="553" spans="2:9">
      <c r="B553" s="88"/>
      <c r="C553" s="89"/>
      <c r="D553" s="89"/>
      <c r="E553" s="89"/>
      <c r="F553" s="89"/>
      <c r="G553" s="89"/>
      <c r="H553" s="89"/>
      <c r="I553" s="89"/>
    </row>
    <row r="554" spans="2:9">
      <c r="B554" s="88"/>
      <c r="C554" s="89"/>
      <c r="D554" s="89"/>
      <c r="E554" s="89"/>
      <c r="F554" s="89"/>
      <c r="G554" s="89"/>
      <c r="H554" s="89"/>
      <c r="I554" s="89"/>
    </row>
    <row r="555" spans="2:9">
      <c r="B555" s="88"/>
      <c r="C555" s="89"/>
      <c r="D555" s="89"/>
      <c r="E555" s="89"/>
      <c r="F555" s="89"/>
      <c r="G555" s="89"/>
      <c r="H555" s="89"/>
      <c r="I555" s="89"/>
    </row>
  </sheetData>
  <autoFilter ref="I1:I555"/>
  <mergeCells count="10">
    <mergeCell ref="A9:A11"/>
    <mergeCell ref="B9:I11"/>
    <mergeCell ref="J9:J11"/>
    <mergeCell ref="K9:K11"/>
    <mergeCell ref="B185:I185"/>
    <mergeCell ref="B7:K7"/>
    <mergeCell ref="K2:M2"/>
    <mergeCell ref="K3:M3"/>
    <mergeCell ref="K4:M4"/>
    <mergeCell ref="L9:M10"/>
  </mergeCells>
  <pageMargins left="0.78740157480314965" right="0.39370078740157483" top="0.39370078740157483" bottom="0.39370078740157483" header="0.31496062992125984" footer="0.31496062992125984"/>
  <pageSetup paperSize="9" scale="77" fitToHeight="0" orientation="portrait" r:id="rId1"/>
</worksheet>
</file>

<file path=xl/worksheets/sheet2.xml><?xml version="1.0" encoding="utf-8"?>
<worksheet xmlns="http://schemas.openxmlformats.org/spreadsheetml/2006/main" xmlns:r="http://schemas.openxmlformats.org/officeDocument/2006/relationships">
  <sheetPr codeName="Лист1">
    <tabColor theme="0" tint="-4.9989318521683403E-2"/>
  </sheetPr>
  <dimension ref="A1:H486"/>
  <sheetViews>
    <sheetView showGridLines="0" view="pageBreakPreview" zoomScaleSheetLayoutView="100" workbookViewId="0">
      <selection sqref="A1:XFD1048576"/>
    </sheetView>
  </sheetViews>
  <sheetFormatPr defaultRowHeight="12.75" outlineLevelRow="5"/>
  <cols>
    <col min="1" max="1" width="4.7109375" style="91" customWidth="1"/>
    <col min="2" max="2" width="6.85546875" style="92" customWidth="1"/>
    <col min="3" max="3" width="10" style="92" customWidth="1"/>
    <col min="4" max="4" width="5" style="92" customWidth="1"/>
    <col min="5" max="5" width="56.42578125" style="92" customWidth="1"/>
    <col min="6" max="6" width="16" style="92" customWidth="1"/>
    <col min="7" max="7" width="14.140625" style="92" customWidth="1"/>
    <col min="8" max="8" width="9" style="92" customWidth="1"/>
    <col min="9" max="16384" width="9.140625" style="92"/>
  </cols>
  <sheetData>
    <row r="1" spans="1:8">
      <c r="E1" s="93"/>
      <c r="F1" s="94" t="s">
        <v>578</v>
      </c>
      <c r="G1" s="95"/>
      <c r="H1" s="96"/>
    </row>
    <row r="2" spans="1:8">
      <c r="E2" s="93"/>
      <c r="F2" s="162" t="s">
        <v>408</v>
      </c>
      <c r="G2" s="162"/>
      <c r="H2" s="162"/>
    </row>
    <row r="3" spans="1:8">
      <c r="E3" s="93"/>
      <c r="F3" s="162" t="s">
        <v>409</v>
      </c>
      <c r="G3" s="162"/>
      <c r="H3" s="162"/>
    </row>
    <row r="4" spans="1:8">
      <c r="F4" s="148" t="s">
        <v>1019</v>
      </c>
      <c r="G4" s="148"/>
      <c r="H4" s="148"/>
    </row>
    <row r="5" spans="1:8" ht="52.5" customHeight="1">
      <c r="A5" s="161" t="s">
        <v>976</v>
      </c>
      <c r="B5" s="161"/>
      <c r="C5" s="161"/>
      <c r="D5" s="161"/>
      <c r="E5" s="161"/>
      <c r="F5" s="161"/>
      <c r="G5" s="161"/>
      <c r="H5" s="161"/>
    </row>
    <row r="6" spans="1:8" ht="15">
      <c r="E6" s="97"/>
      <c r="F6" s="97"/>
      <c r="G6" s="97"/>
      <c r="H6" s="97"/>
    </row>
    <row r="7" spans="1:8">
      <c r="A7" s="164" t="s">
        <v>156</v>
      </c>
      <c r="B7" s="166" t="s">
        <v>405</v>
      </c>
      <c r="C7" s="163" t="s">
        <v>153</v>
      </c>
      <c r="D7" s="163" t="s">
        <v>154</v>
      </c>
      <c r="E7" s="168" t="s">
        <v>155</v>
      </c>
      <c r="F7" s="163" t="s">
        <v>417</v>
      </c>
      <c r="G7" s="163" t="s">
        <v>572</v>
      </c>
      <c r="H7" s="163"/>
    </row>
    <row r="8" spans="1:8">
      <c r="A8" s="165"/>
      <c r="B8" s="167"/>
      <c r="C8" s="163"/>
      <c r="D8" s="163"/>
      <c r="E8" s="169"/>
      <c r="F8" s="163"/>
      <c r="G8" s="98" t="s">
        <v>573</v>
      </c>
      <c r="H8" s="98" t="s">
        <v>574</v>
      </c>
    </row>
    <row r="9" spans="1:8" s="104" customFormat="1">
      <c r="A9" s="99">
        <v>1</v>
      </c>
      <c r="B9" s="100" t="s">
        <v>1</v>
      </c>
      <c r="C9" s="100" t="s">
        <v>117</v>
      </c>
      <c r="D9" s="100" t="s">
        <v>0</v>
      </c>
      <c r="E9" s="101" t="s">
        <v>706</v>
      </c>
      <c r="F9" s="102">
        <v>51002134.579999998</v>
      </c>
      <c r="G9" s="102">
        <v>34741848.590000004</v>
      </c>
      <c r="H9" s="103">
        <f>G9/F9*100</f>
        <v>68.118420681991793</v>
      </c>
    </row>
    <row r="10" spans="1:8" ht="25.5" outlineLevel="1">
      <c r="A10" s="105">
        <v>2</v>
      </c>
      <c r="B10" s="106" t="s">
        <v>2</v>
      </c>
      <c r="C10" s="106" t="s">
        <v>117</v>
      </c>
      <c r="D10" s="106" t="s">
        <v>0</v>
      </c>
      <c r="E10" s="107" t="s">
        <v>159</v>
      </c>
      <c r="F10" s="108">
        <v>1547625</v>
      </c>
      <c r="G10" s="108">
        <v>1033363.81</v>
      </c>
      <c r="H10" s="109">
        <f t="shared" ref="H10:H73" si="0">G10/F10*100</f>
        <v>66.770943219449165</v>
      </c>
    </row>
    <row r="11" spans="1:8" outlineLevel="2">
      <c r="A11" s="105">
        <v>3</v>
      </c>
      <c r="B11" s="106" t="s">
        <v>2</v>
      </c>
      <c r="C11" s="106" t="s">
        <v>116</v>
      </c>
      <c r="D11" s="106" t="s">
        <v>0</v>
      </c>
      <c r="E11" s="107" t="s">
        <v>380</v>
      </c>
      <c r="F11" s="108">
        <v>1547625</v>
      </c>
      <c r="G11" s="108">
        <v>1033363.81</v>
      </c>
      <c r="H11" s="109">
        <f t="shared" si="0"/>
        <v>66.770943219449165</v>
      </c>
    </row>
    <row r="12" spans="1:8" outlineLevel="4">
      <c r="A12" s="105">
        <v>4</v>
      </c>
      <c r="B12" s="106" t="s">
        <v>2</v>
      </c>
      <c r="C12" s="106" t="s">
        <v>3</v>
      </c>
      <c r="D12" s="106" t="s">
        <v>0</v>
      </c>
      <c r="E12" s="107" t="s">
        <v>160</v>
      </c>
      <c r="F12" s="108">
        <v>1547625</v>
      </c>
      <c r="G12" s="108">
        <v>1033363.81</v>
      </c>
      <c r="H12" s="109">
        <f t="shared" si="0"/>
        <v>66.770943219449165</v>
      </c>
    </row>
    <row r="13" spans="1:8" ht="25.5" outlineLevel="5">
      <c r="A13" s="105">
        <v>5</v>
      </c>
      <c r="B13" s="106" t="s">
        <v>2</v>
      </c>
      <c r="C13" s="106" t="s">
        <v>3</v>
      </c>
      <c r="D13" s="106" t="s">
        <v>4</v>
      </c>
      <c r="E13" s="107" t="s">
        <v>161</v>
      </c>
      <c r="F13" s="108">
        <v>1547625</v>
      </c>
      <c r="G13" s="108">
        <v>1033363.81</v>
      </c>
      <c r="H13" s="109">
        <f t="shared" si="0"/>
        <v>66.770943219449165</v>
      </c>
    </row>
    <row r="14" spans="1:8" ht="38.25" outlineLevel="1">
      <c r="A14" s="105">
        <v>6</v>
      </c>
      <c r="B14" s="106" t="s">
        <v>5</v>
      </c>
      <c r="C14" s="106" t="s">
        <v>117</v>
      </c>
      <c r="D14" s="106" t="s">
        <v>0</v>
      </c>
      <c r="E14" s="107" t="s">
        <v>253</v>
      </c>
      <c r="F14" s="108">
        <v>640981</v>
      </c>
      <c r="G14" s="108">
        <v>386671.38</v>
      </c>
      <c r="H14" s="109">
        <f t="shared" si="0"/>
        <v>60.324936308564524</v>
      </c>
    </row>
    <row r="15" spans="1:8" outlineLevel="2">
      <c r="A15" s="105">
        <v>7</v>
      </c>
      <c r="B15" s="106" t="s">
        <v>5</v>
      </c>
      <c r="C15" s="106" t="s">
        <v>116</v>
      </c>
      <c r="D15" s="106" t="s">
        <v>0</v>
      </c>
      <c r="E15" s="107" t="s">
        <v>380</v>
      </c>
      <c r="F15" s="108">
        <v>640981</v>
      </c>
      <c r="G15" s="108">
        <v>386671.38</v>
      </c>
      <c r="H15" s="109">
        <f t="shared" si="0"/>
        <v>60.324936308564524</v>
      </c>
    </row>
    <row r="16" spans="1:8" ht="25.5" outlineLevel="4">
      <c r="A16" s="105">
        <v>8</v>
      </c>
      <c r="B16" s="106" t="s">
        <v>5</v>
      </c>
      <c r="C16" s="106" t="s">
        <v>6</v>
      </c>
      <c r="D16" s="106" t="s">
        <v>0</v>
      </c>
      <c r="E16" s="107" t="s">
        <v>162</v>
      </c>
      <c r="F16" s="108">
        <v>640981</v>
      </c>
      <c r="G16" s="108">
        <v>386671.38</v>
      </c>
      <c r="H16" s="109">
        <f t="shared" si="0"/>
        <v>60.324936308564524</v>
      </c>
    </row>
    <row r="17" spans="1:8" ht="25.5" outlineLevel="5">
      <c r="A17" s="105">
        <v>9</v>
      </c>
      <c r="B17" s="106" t="s">
        <v>5</v>
      </c>
      <c r="C17" s="106" t="s">
        <v>6</v>
      </c>
      <c r="D17" s="106" t="s">
        <v>4</v>
      </c>
      <c r="E17" s="107" t="s">
        <v>161</v>
      </c>
      <c r="F17" s="108">
        <v>533541</v>
      </c>
      <c r="G17" s="108">
        <v>349244.98</v>
      </c>
      <c r="H17" s="109">
        <f t="shared" si="0"/>
        <v>65.457946062252006</v>
      </c>
    </row>
    <row r="18" spans="1:8" ht="25.5" outlineLevel="5">
      <c r="A18" s="105">
        <v>10</v>
      </c>
      <c r="B18" s="106" t="s">
        <v>5</v>
      </c>
      <c r="C18" s="106" t="s">
        <v>6</v>
      </c>
      <c r="D18" s="106" t="s">
        <v>7</v>
      </c>
      <c r="E18" s="107" t="s">
        <v>163</v>
      </c>
      <c r="F18" s="108">
        <v>107330</v>
      </c>
      <c r="G18" s="108">
        <v>37422.769999999997</v>
      </c>
      <c r="H18" s="109">
        <f t="shared" si="0"/>
        <v>34.867017609242517</v>
      </c>
    </row>
    <row r="19" spans="1:8" outlineLevel="5">
      <c r="A19" s="105">
        <v>11</v>
      </c>
      <c r="B19" s="106" t="s">
        <v>5</v>
      </c>
      <c r="C19" s="106" t="s">
        <v>6</v>
      </c>
      <c r="D19" s="106" t="s">
        <v>8</v>
      </c>
      <c r="E19" s="107" t="s">
        <v>164</v>
      </c>
      <c r="F19" s="108">
        <v>110</v>
      </c>
      <c r="G19" s="108">
        <v>3.63</v>
      </c>
      <c r="H19" s="109">
        <f t="shared" si="0"/>
        <v>3.3000000000000003</v>
      </c>
    </row>
    <row r="20" spans="1:8" ht="38.25" outlineLevel="1">
      <c r="A20" s="105">
        <v>12</v>
      </c>
      <c r="B20" s="106" t="s">
        <v>9</v>
      </c>
      <c r="C20" s="106" t="s">
        <v>117</v>
      </c>
      <c r="D20" s="106" t="s">
        <v>0</v>
      </c>
      <c r="E20" s="107" t="s">
        <v>707</v>
      </c>
      <c r="F20" s="108">
        <v>14641943</v>
      </c>
      <c r="G20" s="108">
        <v>10265685.130000001</v>
      </c>
      <c r="H20" s="109">
        <f t="shared" si="0"/>
        <v>70.111494970305515</v>
      </c>
    </row>
    <row r="21" spans="1:8" outlineLevel="2">
      <c r="A21" s="105">
        <v>13</v>
      </c>
      <c r="B21" s="106" t="s">
        <v>9</v>
      </c>
      <c r="C21" s="106" t="s">
        <v>116</v>
      </c>
      <c r="D21" s="106" t="s">
        <v>0</v>
      </c>
      <c r="E21" s="107" t="s">
        <v>380</v>
      </c>
      <c r="F21" s="108">
        <v>14641943</v>
      </c>
      <c r="G21" s="108">
        <v>10265685.130000001</v>
      </c>
      <c r="H21" s="109">
        <f t="shared" si="0"/>
        <v>70.111494970305515</v>
      </c>
    </row>
    <row r="22" spans="1:8" ht="25.5" outlineLevel="4">
      <c r="A22" s="105">
        <v>14</v>
      </c>
      <c r="B22" s="106" t="s">
        <v>9</v>
      </c>
      <c r="C22" s="106" t="s">
        <v>6</v>
      </c>
      <c r="D22" s="106" t="s">
        <v>0</v>
      </c>
      <c r="E22" s="107" t="s">
        <v>162</v>
      </c>
      <c r="F22" s="108">
        <v>14641943</v>
      </c>
      <c r="G22" s="108">
        <v>10265685.130000001</v>
      </c>
      <c r="H22" s="109">
        <f t="shared" si="0"/>
        <v>70.111494970305515</v>
      </c>
    </row>
    <row r="23" spans="1:8" ht="25.5" outlineLevel="5">
      <c r="A23" s="105">
        <v>15</v>
      </c>
      <c r="B23" s="106" t="s">
        <v>9</v>
      </c>
      <c r="C23" s="106" t="s">
        <v>6</v>
      </c>
      <c r="D23" s="106" t="s">
        <v>4</v>
      </c>
      <c r="E23" s="107" t="s">
        <v>161</v>
      </c>
      <c r="F23" s="108">
        <v>13128802</v>
      </c>
      <c r="G23" s="108">
        <v>9308658.5299999993</v>
      </c>
      <c r="H23" s="109">
        <f t="shared" si="0"/>
        <v>70.902573822044076</v>
      </c>
    </row>
    <row r="24" spans="1:8" ht="25.5" outlineLevel="5">
      <c r="A24" s="105">
        <v>16</v>
      </c>
      <c r="B24" s="106" t="s">
        <v>9</v>
      </c>
      <c r="C24" s="106" t="s">
        <v>6</v>
      </c>
      <c r="D24" s="106" t="s">
        <v>7</v>
      </c>
      <c r="E24" s="107" t="s">
        <v>163</v>
      </c>
      <c r="F24" s="108">
        <v>1302141</v>
      </c>
      <c r="G24" s="108">
        <v>746828.53</v>
      </c>
      <c r="H24" s="109">
        <f t="shared" si="0"/>
        <v>57.353891014874733</v>
      </c>
    </row>
    <row r="25" spans="1:8" outlineLevel="5">
      <c r="A25" s="105">
        <v>17</v>
      </c>
      <c r="B25" s="106" t="s">
        <v>9</v>
      </c>
      <c r="C25" s="106" t="s">
        <v>6</v>
      </c>
      <c r="D25" s="106" t="s">
        <v>8</v>
      </c>
      <c r="E25" s="107" t="s">
        <v>164</v>
      </c>
      <c r="F25" s="108">
        <v>211000</v>
      </c>
      <c r="G25" s="108">
        <v>210198.07</v>
      </c>
      <c r="H25" s="109">
        <f t="shared" si="0"/>
        <v>99.619938388625599</v>
      </c>
    </row>
    <row r="26" spans="1:8" outlineLevel="1">
      <c r="A26" s="105">
        <v>18</v>
      </c>
      <c r="B26" s="106" t="s">
        <v>626</v>
      </c>
      <c r="C26" s="106" t="s">
        <v>117</v>
      </c>
      <c r="D26" s="106" t="s">
        <v>0</v>
      </c>
      <c r="E26" s="107" t="s">
        <v>627</v>
      </c>
      <c r="F26" s="108">
        <v>5500</v>
      </c>
      <c r="G26" s="108">
        <v>0</v>
      </c>
      <c r="H26" s="109">
        <f t="shared" si="0"/>
        <v>0</v>
      </c>
    </row>
    <row r="27" spans="1:8" outlineLevel="2">
      <c r="A27" s="105">
        <v>19</v>
      </c>
      <c r="B27" s="106" t="s">
        <v>626</v>
      </c>
      <c r="C27" s="106" t="s">
        <v>116</v>
      </c>
      <c r="D27" s="106" t="s">
        <v>0</v>
      </c>
      <c r="E27" s="107" t="s">
        <v>380</v>
      </c>
      <c r="F27" s="108">
        <v>5500</v>
      </c>
      <c r="G27" s="108">
        <v>0</v>
      </c>
      <c r="H27" s="109">
        <f t="shared" si="0"/>
        <v>0</v>
      </c>
    </row>
    <row r="28" spans="1:8" ht="38.25" outlineLevel="4">
      <c r="A28" s="105">
        <v>20</v>
      </c>
      <c r="B28" s="106" t="s">
        <v>626</v>
      </c>
      <c r="C28" s="106" t="s">
        <v>628</v>
      </c>
      <c r="D28" s="106" t="s">
        <v>0</v>
      </c>
      <c r="E28" s="107" t="s">
        <v>629</v>
      </c>
      <c r="F28" s="108">
        <v>5500</v>
      </c>
      <c r="G28" s="108">
        <v>0</v>
      </c>
      <c r="H28" s="109">
        <f t="shared" si="0"/>
        <v>0</v>
      </c>
    </row>
    <row r="29" spans="1:8" ht="25.5" outlineLevel="5">
      <c r="A29" s="105">
        <v>21</v>
      </c>
      <c r="B29" s="106" t="s">
        <v>626</v>
      </c>
      <c r="C29" s="106" t="s">
        <v>628</v>
      </c>
      <c r="D29" s="106" t="s">
        <v>7</v>
      </c>
      <c r="E29" s="107" t="s">
        <v>163</v>
      </c>
      <c r="F29" s="108">
        <v>5500</v>
      </c>
      <c r="G29" s="108">
        <v>0</v>
      </c>
      <c r="H29" s="109">
        <f t="shared" si="0"/>
        <v>0</v>
      </c>
    </row>
    <row r="30" spans="1:8" ht="30" customHeight="1" outlineLevel="1">
      <c r="A30" s="105">
        <v>22</v>
      </c>
      <c r="B30" s="106" t="s">
        <v>10</v>
      </c>
      <c r="C30" s="106" t="s">
        <v>117</v>
      </c>
      <c r="D30" s="106" t="s">
        <v>0</v>
      </c>
      <c r="E30" s="107" t="s">
        <v>255</v>
      </c>
      <c r="F30" s="108">
        <v>5903228</v>
      </c>
      <c r="G30" s="108">
        <v>4151604.35</v>
      </c>
      <c r="H30" s="109">
        <f t="shared" si="0"/>
        <v>70.32769782905217</v>
      </c>
    </row>
    <row r="31" spans="1:8" outlineLevel="2">
      <c r="A31" s="105">
        <v>23</v>
      </c>
      <c r="B31" s="106" t="s">
        <v>10</v>
      </c>
      <c r="C31" s="106" t="s">
        <v>116</v>
      </c>
      <c r="D31" s="106" t="s">
        <v>0</v>
      </c>
      <c r="E31" s="107" t="s">
        <v>380</v>
      </c>
      <c r="F31" s="108">
        <v>5903228</v>
      </c>
      <c r="G31" s="108">
        <v>4151604.35</v>
      </c>
      <c r="H31" s="109">
        <f t="shared" si="0"/>
        <v>70.32769782905217</v>
      </c>
    </row>
    <row r="32" spans="1:8" outlineLevel="4">
      <c r="A32" s="105">
        <v>24</v>
      </c>
      <c r="B32" s="106" t="s">
        <v>10</v>
      </c>
      <c r="C32" s="106" t="s">
        <v>11</v>
      </c>
      <c r="D32" s="106" t="s">
        <v>0</v>
      </c>
      <c r="E32" s="107" t="s">
        <v>256</v>
      </c>
      <c r="F32" s="108">
        <v>701881</v>
      </c>
      <c r="G32" s="108">
        <v>467321.59</v>
      </c>
      <c r="H32" s="109">
        <f t="shared" si="0"/>
        <v>66.581313641486233</v>
      </c>
    </row>
    <row r="33" spans="1:8" ht="25.5" outlineLevel="5">
      <c r="A33" s="105">
        <v>25</v>
      </c>
      <c r="B33" s="106" t="s">
        <v>10</v>
      </c>
      <c r="C33" s="106" t="s">
        <v>11</v>
      </c>
      <c r="D33" s="106" t="s">
        <v>4</v>
      </c>
      <c r="E33" s="107" t="s">
        <v>161</v>
      </c>
      <c r="F33" s="108">
        <v>701881</v>
      </c>
      <c r="G33" s="108">
        <v>467321.59</v>
      </c>
      <c r="H33" s="109">
        <f t="shared" si="0"/>
        <v>66.581313641486233</v>
      </c>
    </row>
    <row r="34" spans="1:8" ht="25.5" outlineLevel="4">
      <c r="A34" s="105">
        <v>26</v>
      </c>
      <c r="B34" s="106" t="s">
        <v>10</v>
      </c>
      <c r="C34" s="106" t="s">
        <v>6</v>
      </c>
      <c r="D34" s="106" t="s">
        <v>0</v>
      </c>
      <c r="E34" s="107" t="s">
        <v>162</v>
      </c>
      <c r="F34" s="108">
        <v>5201347</v>
      </c>
      <c r="G34" s="108">
        <v>3684282.76</v>
      </c>
      <c r="H34" s="109">
        <f t="shared" si="0"/>
        <v>70.833243004167954</v>
      </c>
    </row>
    <row r="35" spans="1:8" ht="25.5" outlineLevel="5">
      <c r="A35" s="105">
        <v>27</v>
      </c>
      <c r="B35" s="106" t="s">
        <v>10</v>
      </c>
      <c r="C35" s="106" t="s">
        <v>6</v>
      </c>
      <c r="D35" s="106" t="s">
        <v>4</v>
      </c>
      <c r="E35" s="107" t="s">
        <v>161</v>
      </c>
      <c r="F35" s="108">
        <v>4051147</v>
      </c>
      <c r="G35" s="108">
        <v>2838122.24</v>
      </c>
      <c r="H35" s="109">
        <f t="shared" si="0"/>
        <v>70.057251440147695</v>
      </c>
    </row>
    <row r="36" spans="1:8" ht="25.5" outlineLevel="5">
      <c r="A36" s="105">
        <v>28</v>
      </c>
      <c r="B36" s="106" t="s">
        <v>10</v>
      </c>
      <c r="C36" s="106" t="s">
        <v>6</v>
      </c>
      <c r="D36" s="106" t="s">
        <v>7</v>
      </c>
      <c r="E36" s="107" t="s">
        <v>163</v>
      </c>
      <c r="F36" s="108">
        <v>1150090</v>
      </c>
      <c r="G36" s="108">
        <v>846159.86</v>
      </c>
      <c r="H36" s="109">
        <f t="shared" si="0"/>
        <v>73.573360345712075</v>
      </c>
    </row>
    <row r="37" spans="1:8" outlineLevel="5">
      <c r="A37" s="105">
        <v>29</v>
      </c>
      <c r="B37" s="106" t="s">
        <v>10</v>
      </c>
      <c r="C37" s="106" t="s">
        <v>6</v>
      </c>
      <c r="D37" s="106" t="s">
        <v>8</v>
      </c>
      <c r="E37" s="107" t="s">
        <v>164</v>
      </c>
      <c r="F37" s="108">
        <v>110</v>
      </c>
      <c r="G37" s="108">
        <v>0.66</v>
      </c>
      <c r="H37" s="109">
        <f t="shared" si="0"/>
        <v>0.6</v>
      </c>
    </row>
    <row r="38" spans="1:8" outlineLevel="1">
      <c r="A38" s="105">
        <v>30</v>
      </c>
      <c r="B38" s="106" t="s">
        <v>708</v>
      </c>
      <c r="C38" s="106" t="s">
        <v>117</v>
      </c>
      <c r="D38" s="106" t="s">
        <v>0</v>
      </c>
      <c r="E38" s="107" t="s">
        <v>709</v>
      </c>
      <c r="F38" s="108">
        <v>993396</v>
      </c>
      <c r="G38" s="108">
        <v>993396</v>
      </c>
      <c r="H38" s="109">
        <f t="shared" si="0"/>
        <v>100</v>
      </c>
    </row>
    <row r="39" spans="1:8" outlineLevel="2">
      <c r="A39" s="105">
        <v>31</v>
      </c>
      <c r="B39" s="106" t="s">
        <v>708</v>
      </c>
      <c r="C39" s="106" t="s">
        <v>116</v>
      </c>
      <c r="D39" s="106" t="s">
        <v>0</v>
      </c>
      <c r="E39" s="107" t="s">
        <v>380</v>
      </c>
      <c r="F39" s="108">
        <v>993396</v>
      </c>
      <c r="G39" s="108">
        <v>993396</v>
      </c>
      <c r="H39" s="109">
        <f t="shared" si="0"/>
        <v>100</v>
      </c>
    </row>
    <row r="40" spans="1:8" ht="25.5" outlineLevel="4">
      <c r="A40" s="105">
        <v>32</v>
      </c>
      <c r="B40" s="106" t="s">
        <v>708</v>
      </c>
      <c r="C40" s="106" t="s">
        <v>710</v>
      </c>
      <c r="D40" s="106" t="s">
        <v>0</v>
      </c>
      <c r="E40" s="107" t="s">
        <v>711</v>
      </c>
      <c r="F40" s="108">
        <v>993396</v>
      </c>
      <c r="G40" s="108">
        <v>993396</v>
      </c>
      <c r="H40" s="109">
        <f t="shared" si="0"/>
        <v>100</v>
      </c>
    </row>
    <row r="41" spans="1:8" outlineLevel="5">
      <c r="A41" s="105">
        <v>33</v>
      </c>
      <c r="B41" s="106" t="s">
        <v>708</v>
      </c>
      <c r="C41" s="106" t="s">
        <v>710</v>
      </c>
      <c r="D41" s="106" t="s">
        <v>712</v>
      </c>
      <c r="E41" s="107" t="s">
        <v>713</v>
      </c>
      <c r="F41" s="108">
        <v>993396</v>
      </c>
      <c r="G41" s="108">
        <v>993396</v>
      </c>
      <c r="H41" s="109">
        <f t="shared" si="0"/>
        <v>100</v>
      </c>
    </row>
    <row r="42" spans="1:8" outlineLevel="1">
      <c r="A42" s="105">
        <v>34</v>
      </c>
      <c r="B42" s="106" t="s">
        <v>12</v>
      </c>
      <c r="C42" s="106" t="s">
        <v>117</v>
      </c>
      <c r="D42" s="106" t="s">
        <v>0</v>
      </c>
      <c r="E42" s="107" t="s">
        <v>165</v>
      </c>
      <c r="F42" s="108">
        <v>141078</v>
      </c>
      <c r="G42" s="108">
        <v>0</v>
      </c>
      <c r="H42" s="109">
        <f t="shared" si="0"/>
        <v>0</v>
      </c>
    </row>
    <row r="43" spans="1:8" outlineLevel="2">
      <c r="A43" s="105">
        <v>35</v>
      </c>
      <c r="B43" s="106" t="s">
        <v>12</v>
      </c>
      <c r="C43" s="106" t="s">
        <v>116</v>
      </c>
      <c r="D43" s="106" t="s">
        <v>0</v>
      </c>
      <c r="E43" s="107" t="s">
        <v>380</v>
      </c>
      <c r="F43" s="108">
        <v>141078</v>
      </c>
      <c r="G43" s="108">
        <v>0</v>
      </c>
      <c r="H43" s="109">
        <f t="shared" si="0"/>
        <v>0</v>
      </c>
    </row>
    <row r="44" spans="1:8" outlineLevel="3">
      <c r="A44" s="105">
        <v>36</v>
      </c>
      <c r="B44" s="106" t="s">
        <v>12</v>
      </c>
      <c r="C44" s="106" t="s">
        <v>13</v>
      </c>
      <c r="D44" s="106" t="s">
        <v>0</v>
      </c>
      <c r="E44" s="107" t="s">
        <v>166</v>
      </c>
      <c r="F44" s="108">
        <v>141078</v>
      </c>
      <c r="G44" s="108">
        <v>0</v>
      </c>
      <c r="H44" s="109">
        <f t="shared" si="0"/>
        <v>0</v>
      </c>
    </row>
    <row r="45" spans="1:8" outlineLevel="4">
      <c r="A45" s="105">
        <v>37</v>
      </c>
      <c r="B45" s="106" t="s">
        <v>12</v>
      </c>
      <c r="C45" s="106" t="s">
        <v>13</v>
      </c>
      <c r="D45" s="106" t="s">
        <v>14</v>
      </c>
      <c r="E45" s="107" t="s">
        <v>167</v>
      </c>
      <c r="F45" s="108">
        <v>141078</v>
      </c>
      <c r="G45" s="108">
        <v>0</v>
      </c>
      <c r="H45" s="109">
        <f t="shared" si="0"/>
        <v>0</v>
      </c>
    </row>
    <row r="46" spans="1:8" outlineLevel="5">
      <c r="A46" s="105">
        <v>38</v>
      </c>
      <c r="B46" s="106" t="s">
        <v>15</v>
      </c>
      <c r="C46" s="106" t="s">
        <v>117</v>
      </c>
      <c r="D46" s="106" t="s">
        <v>0</v>
      </c>
      <c r="E46" s="107" t="s">
        <v>168</v>
      </c>
      <c r="F46" s="108">
        <v>27128383.579999998</v>
      </c>
      <c r="G46" s="108">
        <v>17911127.920000002</v>
      </c>
      <c r="H46" s="109">
        <f t="shared" si="0"/>
        <v>66.023572201348244</v>
      </c>
    </row>
    <row r="47" spans="1:8" ht="38.25" outlineLevel="4">
      <c r="A47" s="105">
        <v>39</v>
      </c>
      <c r="B47" s="106" t="s">
        <v>15</v>
      </c>
      <c r="C47" s="106" t="s">
        <v>118</v>
      </c>
      <c r="D47" s="106" t="s">
        <v>0</v>
      </c>
      <c r="E47" s="107" t="s">
        <v>714</v>
      </c>
      <c r="F47" s="108">
        <v>554200</v>
      </c>
      <c r="G47" s="108">
        <v>406126.97</v>
      </c>
      <c r="H47" s="109">
        <f t="shared" si="0"/>
        <v>73.281661854926014</v>
      </c>
    </row>
    <row r="48" spans="1:8" ht="25.5" outlineLevel="5">
      <c r="A48" s="105">
        <v>40</v>
      </c>
      <c r="B48" s="106" t="s">
        <v>15</v>
      </c>
      <c r="C48" s="106" t="s">
        <v>119</v>
      </c>
      <c r="D48" s="106" t="s">
        <v>0</v>
      </c>
      <c r="E48" s="107" t="s">
        <v>715</v>
      </c>
      <c r="F48" s="108">
        <v>422700</v>
      </c>
      <c r="G48" s="108">
        <v>309776.96999999997</v>
      </c>
      <c r="H48" s="109">
        <f t="shared" si="0"/>
        <v>73.285301632363371</v>
      </c>
    </row>
    <row r="49" spans="1:8" ht="53.25" customHeight="1" outlineLevel="5">
      <c r="A49" s="105">
        <v>41</v>
      </c>
      <c r="B49" s="106" t="s">
        <v>15</v>
      </c>
      <c r="C49" s="106" t="s">
        <v>16</v>
      </c>
      <c r="D49" s="106" t="s">
        <v>0</v>
      </c>
      <c r="E49" s="107" t="s">
        <v>169</v>
      </c>
      <c r="F49" s="108">
        <v>100</v>
      </c>
      <c r="G49" s="108">
        <v>100</v>
      </c>
      <c r="H49" s="109">
        <f t="shared" si="0"/>
        <v>100</v>
      </c>
    </row>
    <row r="50" spans="1:8" ht="25.5" outlineLevel="4">
      <c r="A50" s="105">
        <v>42</v>
      </c>
      <c r="B50" s="106" t="s">
        <v>15</v>
      </c>
      <c r="C50" s="106" t="s">
        <v>16</v>
      </c>
      <c r="D50" s="106" t="s">
        <v>7</v>
      </c>
      <c r="E50" s="107" t="s">
        <v>163</v>
      </c>
      <c r="F50" s="108">
        <v>100</v>
      </c>
      <c r="G50" s="108">
        <v>100</v>
      </c>
      <c r="H50" s="109">
        <f t="shared" si="0"/>
        <v>100</v>
      </c>
    </row>
    <row r="51" spans="1:8" ht="25.5" outlineLevel="5">
      <c r="A51" s="105">
        <v>43</v>
      </c>
      <c r="B51" s="106" t="s">
        <v>15</v>
      </c>
      <c r="C51" s="106" t="s">
        <v>17</v>
      </c>
      <c r="D51" s="106" t="s">
        <v>0</v>
      </c>
      <c r="E51" s="107" t="s">
        <v>170</v>
      </c>
      <c r="F51" s="108">
        <v>106400</v>
      </c>
      <c r="G51" s="108">
        <v>79648.03</v>
      </c>
      <c r="H51" s="109">
        <f t="shared" si="0"/>
        <v>74.857171052631571</v>
      </c>
    </row>
    <row r="52" spans="1:8" ht="25.5" outlineLevel="4">
      <c r="A52" s="105">
        <v>44</v>
      </c>
      <c r="B52" s="106" t="s">
        <v>15</v>
      </c>
      <c r="C52" s="106" t="s">
        <v>17</v>
      </c>
      <c r="D52" s="106" t="s">
        <v>4</v>
      </c>
      <c r="E52" s="107" t="s">
        <v>161</v>
      </c>
      <c r="F52" s="108">
        <v>106400</v>
      </c>
      <c r="G52" s="108">
        <v>79648.03</v>
      </c>
      <c r="H52" s="109">
        <f t="shared" si="0"/>
        <v>74.857171052631571</v>
      </c>
    </row>
    <row r="53" spans="1:8" ht="89.25" outlineLevel="5">
      <c r="A53" s="105">
        <v>45</v>
      </c>
      <c r="B53" s="106" t="s">
        <v>15</v>
      </c>
      <c r="C53" s="106" t="s">
        <v>18</v>
      </c>
      <c r="D53" s="106" t="s">
        <v>0</v>
      </c>
      <c r="E53" s="107" t="s">
        <v>171</v>
      </c>
      <c r="F53" s="108">
        <v>200</v>
      </c>
      <c r="G53" s="108">
        <v>137.52000000000001</v>
      </c>
      <c r="H53" s="109">
        <f t="shared" si="0"/>
        <v>68.760000000000005</v>
      </c>
    </row>
    <row r="54" spans="1:8" ht="25.5" outlineLevel="4">
      <c r="A54" s="105">
        <v>46</v>
      </c>
      <c r="B54" s="106" t="s">
        <v>15</v>
      </c>
      <c r="C54" s="106" t="s">
        <v>18</v>
      </c>
      <c r="D54" s="106" t="s">
        <v>7</v>
      </c>
      <c r="E54" s="107" t="s">
        <v>163</v>
      </c>
      <c r="F54" s="108">
        <v>200</v>
      </c>
      <c r="G54" s="108">
        <v>137.52000000000001</v>
      </c>
      <c r="H54" s="109">
        <f t="shared" si="0"/>
        <v>68.760000000000005</v>
      </c>
    </row>
    <row r="55" spans="1:8" ht="38.25" outlineLevel="5">
      <c r="A55" s="105">
        <v>47</v>
      </c>
      <c r="B55" s="106" t="s">
        <v>15</v>
      </c>
      <c r="C55" s="106" t="s">
        <v>19</v>
      </c>
      <c r="D55" s="106" t="s">
        <v>0</v>
      </c>
      <c r="E55" s="107" t="s">
        <v>172</v>
      </c>
      <c r="F55" s="108">
        <v>66000</v>
      </c>
      <c r="G55" s="108">
        <v>44730</v>
      </c>
      <c r="H55" s="109">
        <f t="shared" si="0"/>
        <v>67.77272727272728</v>
      </c>
    </row>
    <row r="56" spans="1:8" ht="25.5" outlineLevel="3">
      <c r="A56" s="105">
        <v>48</v>
      </c>
      <c r="B56" s="106" t="s">
        <v>15</v>
      </c>
      <c r="C56" s="106" t="s">
        <v>19</v>
      </c>
      <c r="D56" s="106" t="s">
        <v>4</v>
      </c>
      <c r="E56" s="107" t="s">
        <v>161</v>
      </c>
      <c r="F56" s="108">
        <v>23650</v>
      </c>
      <c r="G56" s="108">
        <v>2380</v>
      </c>
      <c r="H56" s="109">
        <f t="shared" si="0"/>
        <v>10.063424947145878</v>
      </c>
    </row>
    <row r="57" spans="1:8" ht="25.5" outlineLevel="4">
      <c r="A57" s="105">
        <v>49</v>
      </c>
      <c r="B57" s="106" t="s">
        <v>15</v>
      </c>
      <c r="C57" s="106" t="s">
        <v>19</v>
      </c>
      <c r="D57" s="106" t="s">
        <v>7</v>
      </c>
      <c r="E57" s="107" t="s">
        <v>163</v>
      </c>
      <c r="F57" s="108">
        <v>42350</v>
      </c>
      <c r="G57" s="108">
        <v>42350</v>
      </c>
      <c r="H57" s="109">
        <f t="shared" si="0"/>
        <v>100</v>
      </c>
    </row>
    <row r="58" spans="1:8" ht="25.5" outlineLevel="5">
      <c r="A58" s="105">
        <v>50</v>
      </c>
      <c r="B58" s="106" t="s">
        <v>15</v>
      </c>
      <c r="C58" s="106" t="s">
        <v>20</v>
      </c>
      <c r="D58" s="106" t="s">
        <v>0</v>
      </c>
      <c r="E58" s="107" t="s">
        <v>173</v>
      </c>
      <c r="F58" s="108">
        <v>250000</v>
      </c>
      <c r="G58" s="108">
        <v>185161.42</v>
      </c>
      <c r="H58" s="109">
        <f t="shared" si="0"/>
        <v>74.064568000000008</v>
      </c>
    </row>
    <row r="59" spans="1:8" ht="25.5" outlineLevel="3">
      <c r="A59" s="105">
        <v>51</v>
      </c>
      <c r="B59" s="106" t="s">
        <v>15</v>
      </c>
      <c r="C59" s="106" t="s">
        <v>20</v>
      </c>
      <c r="D59" s="106" t="s">
        <v>7</v>
      </c>
      <c r="E59" s="107" t="s">
        <v>163</v>
      </c>
      <c r="F59" s="108">
        <v>250000</v>
      </c>
      <c r="G59" s="108">
        <v>185161.42</v>
      </c>
      <c r="H59" s="109">
        <f t="shared" si="0"/>
        <v>74.064568000000008</v>
      </c>
    </row>
    <row r="60" spans="1:8" ht="51" outlineLevel="4">
      <c r="A60" s="105">
        <v>52</v>
      </c>
      <c r="B60" s="106" t="s">
        <v>15</v>
      </c>
      <c r="C60" s="106" t="s">
        <v>121</v>
      </c>
      <c r="D60" s="106" t="s">
        <v>0</v>
      </c>
      <c r="E60" s="107" t="s">
        <v>716</v>
      </c>
      <c r="F60" s="108">
        <v>131500</v>
      </c>
      <c r="G60" s="108">
        <v>96350</v>
      </c>
      <c r="H60" s="109">
        <f t="shared" si="0"/>
        <v>73.269961977186313</v>
      </c>
    </row>
    <row r="61" spans="1:8" ht="51" outlineLevel="5">
      <c r="A61" s="105">
        <v>53</v>
      </c>
      <c r="B61" s="106" t="s">
        <v>15</v>
      </c>
      <c r="C61" s="106" t="s">
        <v>23</v>
      </c>
      <c r="D61" s="106" t="s">
        <v>0</v>
      </c>
      <c r="E61" s="107" t="s">
        <v>175</v>
      </c>
      <c r="F61" s="108">
        <v>58000</v>
      </c>
      <c r="G61" s="108">
        <v>22850</v>
      </c>
      <c r="H61" s="109">
        <f t="shared" si="0"/>
        <v>39.396551724137929</v>
      </c>
    </row>
    <row r="62" spans="1:8" ht="25.5" outlineLevel="4">
      <c r="A62" s="105">
        <v>54</v>
      </c>
      <c r="B62" s="106" t="s">
        <v>15</v>
      </c>
      <c r="C62" s="106" t="s">
        <v>23</v>
      </c>
      <c r="D62" s="106" t="s">
        <v>7</v>
      </c>
      <c r="E62" s="107" t="s">
        <v>163</v>
      </c>
      <c r="F62" s="108">
        <v>58000</v>
      </c>
      <c r="G62" s="108">
        <v>22850</v>
      </c>
      <c r="H62" s="109">
        <f t="shared" si="0"/>
        <v>39.396551724137929</v>
      </c>
    </row>
    <row r="63" spans="1:8" outlineLevel="5">
      <c r="A63" s="105">
        <v>55</v>
      </c>
      <c r="B63" s="106" t="s">
        <v>15</v>
      </c>
      <c r="C63" s="106" t="s">
        <v>24</v>
      </c>
      <c r="D63" s="106" t="s">
        <v>0</v>
      </c>
      <c r="E63" s="107" t="s">
        <v>176</v>
      </c>
      <c r="F63" s="108">
        <v>73500</v>
      </c>
      <c r="G63" s="108">
        <v>73500</v>
      </c>
      <c r="H63" s="109">
        <f t="shared" si="0"/>
        <v>100</v>
      </c>
    </row>
    <row r="64" spans="1:8" ht="25.5" outlineLevel="2">
      <c r="A64" s="105">
        <v>56</v>
      </c>
      <c r="B64" s="106" t="s">
        <v>15</v>
      </c>
      <c r="C64" s="106" t="s">
        <v>24</v>
      </c>
      <c r="D64" s="106" t="s">
        <v>7</v>
      </c>
      <c r="E64" s="107" t="s">
        <v>163</v>
      </c>
      <c r="F64" s="108">
        <v>73500</v>
      </c>
      <c r="G64" s="108">
        <v>73500</v>
      </c>
      <c r="H64" s="109">
        <f t="shared" si="0"/>
        <v>100</v>
      </c>
    </row>
    <row r="65" spans="1:8" outlineLevel="4">
      <c r="A65" s="105">
        <v>57</v>
      </c>
      <c r="B65" s="106" t="s">
        <v>15</v>
      </c>
      <c r="C65" s="106" t="s">
        <v>116</v>
      </c>
      <c r="D65" s="106" t="s">
        <v>0</v>
      </c>
      <c r="E65" s="107" t="s">
        <v>380</v>
      </c>
      <c r="F65" s="108">
        <v>26574183.579999998</v>
      </c>
      <c r="G65" s="108">
        <v>17505000.949999999</v>
      </c>
      <c r="H65" s="109">
        <f t="shared" si="0"/>
        <v>65.872205997607551</v>
      </c>
    </row>
    <row r="66" spans="1:8" outlineLevel="5">
      <c r="A66" s="105">
        <v>58</v>
      </c>
      <c r="B66" s="106" t="s">
        <v>15</v>
      </c>
      <c r="C66" s="106" t="s">
        <v>25</v>
      </c>
      <c r="D66" s="106" t="s">
        <v>0</v>
      </c>
      <c r="E66" s="107" t="s">
        <v>177</v>
      </c>
      <c r="F66" s="108">
        <v>22783446</v>
      </c>
      <c r="G66" s="108">
        <v>15818969.98</v>
      </c>
      <c r="H66" s="109">
        <f t="shared" si="0"/>
        <v>69.431858464255143</v>
      </c>
    </row>
    <row r="67" spans="1:8" outlineLevel="5">
      <c r="A67" s="105">
        <v>59</v>
      </c>
      <c r="B67" s="106" t="s">
        <v>15</v>
      </c>
      <c r="C67" s="106" t="s">
        <v>25</v>
      </c>
      <c r="D67" s="106" t="s">
        <v>26</v>
      </c>
      <c r="E67" s="107" t="s">
        <v>717</v>
      </c>
      <c r="F67" s="108">
        <v>17718048</v>
      </c>
      <c r="G67" s="108">
        <v>12355311.199999999</v>
      </c>
      <c r="H67" s="109">
        <f t="shared" si="0"/>
        <v>69.732914144944175</v>
      </c>
    </row>
    <row r="68" spans="1:8" ht="25.5" outlineLevel="5">
      <c r="A68" s="105">
        <v>60</v>
      </c>
      <c r="B68" s="106" t="s">
        <v>15</v>
      </c>
      <c r="C68" s="106" t="s">
        <v>25</v>
      </c>
      <c r="D68" s="106" t="s">
        <v>7</v>
      </c>
      <c r="E68" s="107" t="s">
        <v>163</v>
      </c>
      <c r="F68" s="108">
        <v>4976898</v>
      </c>
      <c r="G68" s="108">
        <v>3414299.17</v>
      </c>
      <c r="H68" s="109">
        <f t="shared" si="0"/>
        <v>68.60295650021358</v>
      </c>
    </row>
    <row r="69" spans="1:8" outlineLevel="4">
      <c r="A69" s="105">
        <v>61</v>
      </c>
      <c r="B69" s="106" t="s">
        <v>15</v>
      </c>
      <c r="C69" s="106" t="s">
        <v>25</v>
      </c>
      <c r="D69" s="106" t="s">
        <v>8</v>
      </c>
      <c r="E69" s="107" t="s">
        <v>164</v>
      </c>
      <c r="F69" s="108">
        <v>88500</v>
      </c>
      <c r="G69" s="108">
        <v>49359.61</v>
      </c>
      <c r="H69" s="109">
        <f t="shared" si="0"/>
        <v>55.773570621468927</v>
      </c>
    </row>
    <row r="70" spans="1:8" ht="25.5" outlineLevel="5">
      <c r="A70" s="105">
        <v>62</v>
      </c>
      <c r="B70" s="106" t="s">
        <v>15</v>
      </c>
      <c r="C70" s="106" t="s">
        <v>27</v>
      </c>
      <c r="D70" s="106" t="s">
        <v>0</v>
      </c>
      <c r="E70" s="107" t="s">
        <v>178</v>
      </c>
      <c r="F70" s="108">
        <v>389204</v>
      </c>
      <c r="G70" s="108">
        <v>312609.18</v>
      </c>
      <c r="H70" s="109">
        <f t="shared" si="0"/>
        <v>80.320135455956247</v>
      </c>
    </row>
    <row r="71" spans="1:8" ht="25.5" outlineLevel="4">
      <c r="A71" s="105">
        <v>63</v>
      </c>
      <c r="B71" s="106" t="s">
        <v>15</v>
      </c>
      <c r="C71" s="106" t="s">
        <v>27</v>
      </c>
      <c r="D71" s="106" t="s">
        <v>7</v>
      </c>
      <c r="E71" s="107" t="s">
        <v>163</v>
      </c>
      <c r="F71" s="108">
        <v>113577</v>
      </c>
      <c r="G71" s="108">
        <v>36982.79</v>
      </c>
      <c r="H71" s="109">
        <f t="shared" si="0"/>
        <v>32.561865518546888</v>
      </c>
    </row>
    <row r="72" spans="1:8" outlineLevel="5">
      <c r="A72" s="105">
        <v>64</v>
      </c>
      <c r="B72" s="106" t="s">
        <v>15</v>
      </c>
      <c r="C72" s="106" t="s">
        <v>27</v>
      </c>
      <c r="D72" s="106" t="s">
        <v>45</v>
      </c>
      <c r="E72" s="107" t="s">
        <v>198</v>
      </c>
      <c r="F72" s="108">
        <v>272500</v>
      </c>
      <c r="G72" s="108">
        <v>272500</v>
      </c>
      <c r="H72" s="109">
        <f t="shared" si="0"/>
        <v>100</v>
      </c>
    </row>
    <row r="73" spans="1:8" s="104" customFormat="1">
      <c r="A73" s="105">
        <v>65</v>
      </c>
      <c r="B73" s="106" t="s">
        <v>15</v>
      </c>
      <c r="C73" s="106" t="s">
        <v>27</v>
      </c>
      <c r="D73" s="106" t="s">
        <v>8</v>
      </c>
      <c r="E73" s="107" t="s">
        <v>164</v>
      </c>
      <c r="F73" s="108">
        <v>3127</v>
      </c>
      <c r="G73" s="108">
        <v>3126.39</v>
      </c>
      <c r="H73" s="109">
        <f t="shared" si="0"/>
        <v>99.980492484809716</v>
      </c>
    </row>
    <row r="74" spans="1:8" s="104" customFormat="1" outlineLevel="1">
      <c r="A74" s="105">
        <v>66</v>
      </c>
      <c r="B74" s="106" t="s">
        <v>15</v>
      </c>
      <c r="C74" s="106" t="s">
        <v>67</v>
      </c>
      <c r="D74" s="106" t="s">
        <v>0</v>
      </c>
      <c r="E74" s="107" t="s">
        <v>218</v>
      </c>
      <c r="F74" s="108">
        <v>1559205.58</v>
      </c>
      <c r="G74" s="108">
        <v>8735.0499999999993</v>
      </c>
      <c r="H74" s="109">
        <f t="shared" ref="H74:H137" si="1">G74/F74*100</f>
        <v>0.56022439324518059</v>
      </c>
    </row>
    <row r="75" spans="1:8" s="104" customFormat="1" ht="25.5" outlineLevel="2">
      <c r="A75" s="105">
        <v>67</v>
      </c>
      <c r="B75" s="106" t="s">
        <v>15</v>
      </c>
      <c r="C75" s="106" t="s">
        <v>67</v>
      </c>
      <c r="D75" s="106" t="s">
        <v>7</v>
      </c>
      <c r="E75" s="107" t="s">
        <v>163</v>
      </c>
      <c r="F75" s="108">
        <v>18000</v>
      </c>
      <c r="G75" s="108">
        <v>8735.0499999999993</v>
      </c>
      <c r="H75" s="109">
        <f t="shared" si="1"/>
        <v>48.528055555555547</v>
      </c>
    </row>
    <row r="76" spans="1:8" s="104" customFormat="1" outlineLevel="4">
      <c r="A76" s="105">
        <v>68</v>
      </c>
      <c r="B76" s="106" t="s">
        <v>15</v>
      </c>
      <c r="C76" s="106" t="s">
        <v>67</v>
      </c>
      <c r="D76" s="106" t="s">
        <v>8</v>
      </c>
      <c r="E76" s="107" t="s">
        <v>164</v>
      </c>
      <c r="F76" s="108">
        <v>1541205.58</v>
      </c>
      <c r="G76" s="108">
        <v>0</v>
      </c>
      <c r="H76" s="109">
        <f t="shared" si="1"/>
        <v>0</v>
      </c>
    </row>
    <row r="77" spans="1:8" s="104" customFormat="1" ht="25.5" outlineLevel="5">
      <c r="A77" s="105">
        <v>69</v>
      </c>
      <c r="B77" s="106" t="s">
        <v>15</v>
      </c>
      <c r="C77" s="106" t="s">
        <v>28</v>
      </c>
      <c r="D77" s="106" t="s">
        <v>0</v>
      </c>
      <c r="E77" s="107" t="s">
        <v>377</v>
      </c>
      <c r="F77" s="108">
        <v>1842328</v>
      </c>
      <c r="G77" s="108">
        <v>1364686.74</v>
      </c>
      <c r="H77" s="109">
        <f t="shared" si="1"/>
        <v>74.074037847766519</v>
      </c>
    </row>
    <row r="78" spans="1:8" s="104" customFormat="1" ht="25.5" outlineLevel="5">
      <c r="A78" s="105">
        <v>70</v>
      </c>
      <c r="B78" s="106" t="s">
        <v>15</v>
      </c>
      <c r="C78" s="106" t="s">
        <v>28</v>
      </c>
      <c r="D78" s="106" t="s">
        <v>29</v>
      </c>
      <c r="E78" s="107" t="s">
        <v>179</v>
      </c>
      <c r="F78" s="108">
        <v>1842328</v>
      </c>
      <c r="G78" s="108">
        <v>1364686.74</v>
      </c>
      <c r="H78" s="109">
        <f t="shared" si="1"/>
        <v>74.074037847766519</v>
      </c>
    </row>
    <row r="79" spans="1:8" s="104" customFormat="1">
      <c r="A79" s="99">
        <v>71</v>
      </c>
      <c r="B79" s="100" t="s">
        <v>30</v>
      </c>
      <c r="C79" s="100" t="s">
        <v>117</v>
      </c>
      <c r="D79" s="100" t="s">
        <v>0</v>
      </c>
      <c r="E79" s="101" t="s">
        <v>718</v>
      </c>
      <c r="F79" s="102">
        <v>492500</v>
      </c>
      <c r="G79" s="102">
        <v>341672.37</v>
      </c>
      <c r="H79" s="110">
        <f t="shared" si="1"/>
        <v>69.375100507614206</v>
      </c>
    </row>
    <row r="80" spans="1:8" s="104" customFormat="1" outlineLevel="1">
      <c r="A80" s="105">
        <v>72</v>
      </c>
      <c r="B80" s="106" t="s">
        <v>31</v>
      </c>
      <c r="C80" s="106" t="s">
        <v>117</v>
      </c>
      <c r="D80" s="106" t="s">
        <v>0</v>
      </c>
      <c r="E80" s="107" t="s">
        <v>180</v>
      </c>
      <c r="F80" s="108">
        <v>492500</v>
      </c>
      <c r="G80" s="108">
        <v>341672.37</v>
      </c>
      <c r="H80" s="109">
        <f t="shared" si="1"/>
        <v>69.375100507614206</v>
      </c>
    </row>
    <row r="81" spans="1:8" s="104" customFormat="1" outlineLevel="2">
      <c r="A81" s="105">
        <v>73</v>
      </c>
      <c r="B81" s="106" t="s">
        <v>31</v>
      </c>
      <c r="C81" s="106" t="s">
        <v>116</v>
      </c>
      <c r="D81" s="106" t="s">
        <v>0</v>
      </c>
      <c r="E81" s="107" t="s">
        <v>380</v>
      </c>
      <c r="F81" s="108">
        <v>492500</v>
      </c>
      <c r="G81" s="108">
        <v>341672.37</v>
      </c>
      <c r="H81" s="109">
        <f t="shared" si="1"/>
        <v>69.375100507614206</v>
      </c>
    </row>
    <row r="82" spans="1:8" s="104" customFormat="1" ht="40.5" customHeight="1" outlineLevel="3">
      <c r="A82" s="105">
        <v>74</v>
      </c>
      <c r="B82" s="106" t="s">
        <v>31</v>
      </c>
      <c r="C82" s="106" t="s">
        <v>32</v>
      </c>
      <c r="D82" s="106" t="s">
        <v>0</v>
      </c>
      <c r="E82" s="107" t="s">
        <v>181</v>
      </c>
      <c r="F82" s="108">
        <v>492500</v>
      </c>
      <c r="G82" s="108">
        <v>341672.37</v>
      </c>
      <c r="H82" s="109">
        <f t="shared" si="1"/>
        <v>69.375100507614206</v>
      </c>
    </row>
    <row r="83" spans="1:8" s="104" customFormat="1" ht="25.5" outlineLevel="4">
      <c r="A83" s="105">
        <v>75</v>
      </c>
      <c r="B83" s="106" t="s">
        <v>31</v>
      </c>
      <c r="C83" s="106" t="s">
        <v>32</v>
      </c>
      <c r="D83" s="106" t="s">
        <v>4</v>
      </c>
      <c r="E83" s="107" t="s">
        <v>161</v>
      </c>
      <c r="F83" s="108">
        <v>492500</v>
      </c>
      <c r="G83" s="108">
        <v>341672.37</v>
      </c>
      <c r="H83" s="109">
        <f t="shared" si="1"/>
        <v>69.375100507614206</v>
      </c>
    </row>
    <row r="84" spans="1:8" s="104" customFormat="1" ht="25.5" outlineLevel="5">
      <c r="A84" s="99">
        <v>76</v>
      </c>
      <c r="B84" s="100" t="s">
        <v>33</v>
      </c>
      <c r="C84" s="100" t="s">
        <v>117</v>
      </c>
      <c r="D84" s="100" t="s">
        <v>0</v>
      </c>
      <c r="E84" s="101" t="s">
        <v>719</v>
      </c>
      <c r="F84" s="102">
        <v>6183306.8600000003</v>
      </c>
      <c r="G84" s="102">
        <v>3718698.53</v>
      </c>
      <c r="H84" s="110">
        <f t="shared" si="1"/>
        <v>60.140934522534749</v>
      </c>
    </row>
    <row r="85" spans="1:8" ht="25.5" outlineLevel="3">
      <c r="A85" s="105">
        <v>77</v>
      </c>
      <c r="B85" s="106" t="s">
        <v>34</v>
      </c>
      <c r="C85" s="106" t="s">
        <v>117</v>
      </c>
      <c r="D85" s="106" t="s">
        <v>0</v>
      </c>
      <c r="E85" s="107" t="s">
        <v>720</v>
      </c>
      <c r="F85" s="108">
        <v>5636754</v>
      </c>
      <c r="G85" s="108">
        <v>3570575.03</v>
      </c>
      <c r="H85" s="109">
        <f t="shared" si="1"/>
        <v>63.344524703401994</v>
      </c>
    </row>
    <row r="86" spans="1:8" ht="38.25" outlineLevel="4">
      <c r="A86" s="105">
        <v>78</v>
      </c>
      <c r="B86" s="106" t="s">
        <v>34</v>
      </c>
      <c r="C86" s="106" t="s">
        <v>118</v>
      </c>
      <c r="D86" s="106" t="s">
        <v>0</v>
      </c>
      <c r="E86" s="107" t="s">
        <v>714</v>
      </c>
      <c r="F86" s="108">
        <v>5636754</v>
      </c>
      <c r="G86" s="108">
        <v>3570575.03</v>
      </c>
      <c r="H86" s="109">
        <f t="shared" si="1"/>
        <v>63.344524703401994</v>
      </c>
    </row>
    <row r="87" spans="1:8" ht="38.25" outlineLevel="5">
      <c r="A87" s="105">
        <v>79</v>
      </c>
      <c r="B87" s="106" t="s">
        <v>34</v>
      </c>
      <c r="C87" s="106" t="s">
        <v>123</v>
      </c>
      <c r="D87" s="106" t="s">
        <v>0</v>
      </c>
      <c r="E87" s="107" t="s">
        <v>721</v>
      </c>
      <c r="F87" s="108">
        <v>50000</v>
      </c>
      <c r="G87" s="108">
        <v>50000</v>
      </c>
      <c r="H87" s="109">
        <f t="shared" si="1"/>
        <v>100</v>
      </c>
    </row>
    <row r="88" spans="1:8" ht="25.5" outlineLevel="4">
      <c r="A88" s="105">
        <v>80</v>
      </c>
      <c r="B88" s="106" t="s">
        <v>34</v>
      </c>
      <c r="C88" s="106" t="s">
        <v>35</v>
      </c>
      <c r="D88" s="106" t="s">
        <v>0</v>
      </c>
      <c r="E88" s="107" t="s">
        <v>182</v>
      </c>
      <c r="F88" s="108">
        <v>50000</v>
      </c>
      <c r="G88" s="108">
        <v>50000</v>
      </c>
      <c r="H88" s="109">
        <f t="shared" si="1"/>
        <v>100</v>
      </c>
    </row>
    <row r="89" spans="1:8" ht="25.5" outlineLevel="5">
      <c r="A89" s="105">
        <v>81</v>
      </c>
      <c r="B89" s="106" t="s">
        <v>34</v>
      </c>
      <c r="C89" s="106" t="s">
        <v>35</v>
      </c>
      <c r="D89" s="106" t="s">
        <v>7</v>
      </c>
      <c r="E89" s="107" t="s">
        <v>163</v>
      </c>
      <c r="F89" s="108">
        <v>50000</v>
      </c>
      <c r="G89" s="108">
        <v>50000</v>
      </c>
      <c r="H89" s="109">
        <f t="shared" si="1"/>
        <v>100</v>
      </c>
    </row>
    <row r="90" spans="1:8" ht="63.75" outlineLevel="5">
      <c r="A90" s="105">
        <v>82</v>
      </c>
      <c r="B90" s="106" t="s">
        <v>34</v>
      </c>
      <c r="C90" s="106" t="s">
        <v>132</v>
      </c>
      <c r="D90" s="106" t="s">
        <v>0</v>
      </c>
      <c r="E90" s="107" t="s">
        <v>845</v>
      </c>
      <c r="F90" s="108">
        <v>5586754</v>
      </c>
      <c r="G90" s="108">
        <v>3520575.03</v>
      </c>
      <c r="H90" s="109">
        <f t="shared" si="1"/>
        <v>63.01646770199654</v>
      </c>
    </row>
    <row r="91" spans="1:8" ht="25.5" outlineLevel="1">
      <c r="A91" s="105">
        <v>83</v>
      </c>
      <c r="B91" s="106" t="s">
        <v>34</v>
      </c>
      <c r="C91" s="106" t="s">
        <v>36</v>
      </c>
      <c r="D91" s="106" t="s">
        <v>0</v>
      </c>
      <c r="E91" s="107" t="s">
        <v>183</v>
      </c>
      <c r="F91" s="108">
        <v>775000</v>
      </c>
      <c r="G91" s="108">
        <v>0</v>
      </c>
      <c r="H91" s="109">
        <f t="shared" si="1"/>
        <v>0</v>
      </c>
    </row>
    <row r="92" spans="1:8" ht="25.5" outlineLevel="2">
      <c r="A92" s="105">
        <v>84</v>
      </c>
      <c r="B92" s="106" t="s">
        <v>34</v>
      </c>
      <c r="C92" s="106" t="s">
        <v>36</v>
      </c>
      <c r="D92" s="106" t="s">
        <v>7</v>
      </c>
      <c r="E92" s="107" t="s">
        <v>163</v>
      </c>
      <c r="F92" s="108">
        <v>775000</v>
      </c>
      <c r="G92" s="108">
        <v>0</v>
      </c>
      <c r="H92" s="109">
        <f t="shared" si="1"/>
        <v>0</v>
      </c>
    </row>
    <row r="93" spans="1:8" ht="38.25" outlineLevel="3">
      <c r="A93" s="105">
        <v>85</v>
      </c>
      <c r="B93" s="106" t="s">
        <v>34</v>
      </c>
      <c r="C93" s="106" t="s">
        <v>37</v>
      </c>
      <c r="D93" s="106" t="s">
        <v>0</v>
      </c>
      <c r="E93" s="107" t="s">
        <v>184</v>
      </c>
      <c r="F93" s="108">
        <v>4811754</v>
      </c>
      <c r="G93" s="108">
        <v>3520575.03</v>
      </c>
      <c r="H93" s="109">
        <f t="shared" si="1"/>
        <v>73.166147521257315</v>
      </c>
    </row>
    <row r="94" spans="1:8" outlineLevel="4">
      <c r="A94" s="105">
        <v>86</v>
      </c>
      <c r="B94" s="106" t="s">
        <v>34</v>
      </c>
      <c r="C94" s="106" t="s">
        <v>37</v>
      </c>
      <c r="D94" s="106" t="s">
        <v>26</v>
      </c>
      <c r="E94" s="107" t="s">
        <v>717</v>
      </c>
      <c r="F94" s="108">
        <v>4319900</v>
      </c>
      <c r="G94" s="108">
        <v>3247197.9</v>
      </c>
      <c r="H94" s="109">
        <f t="shared" si="1"/>
        <v>75.168358063844067</v>
      </c>
    </row>
    <row r="95" spans="1:8" ht="25.5" outlineLevel="5">
      <c r="A95" s="105">
        <v>87</v>
      </c>
      <c r="B95" s="106" t="s">
        <v>34</v>
      </c>
      <c r="C95" s="106" t="s">
        <v>37</v>
      </c>
      <c r="D95" s="106" t="s">
        <v>7</v>
      </c>
      <c r="E95" s="107" t="s">
        <v>163</v>
      </c>
      <c r="F95" s="108">
        <v>433854</v>
      </c>
      <c r="G95" s="108">
        <v>261691.74</v>
      </c>
      <c r="H95" s="109">
        <f t="shared" si="1"/>
        <v>60.317927228975641</v>
      </c>
    </row>
    <row r="96" spans="1:8" outlineLevel="4">
      <c r="A96" s="105">
        <v>88</v>
      </c>
      <c r="B96" s="106" t="s">
        <v>34</v>
      </c>
      <c r="C96" s="106" t="s">
        <v>37</v>
      </c>
      <c r="D96" s="106" t="s">
        <v>8</v>
      </c>
      <c r="E96" s="107" t="s">
        <v>164</v>
      </c>
      <c r="F96" s="108">
        <v>58000</v>
      </c>
      <c r="G96" s="108">
        <v>11685.39</v>
      </c>
      <c r="H96" s="109">
        <f t="shared" si="1"/>
        <v>20.147224137931033</v>
      </c>
    </row>
    <row r="97" spans="1:8" outlineLevel="5">
      <c r="A97" s="105">
        <v>89</v>
      </c>
      <c r="B97" s="106" t="s">
        <v>38</v>
      </c>
      <c r="C97" s="106" t="s">
        <v>117</v>
      </c>
      <c r="D97" s="106" t="s">
        <v>0</v>
      </c>
      <c r="E97" s="107" t="s">
        <v>185</v>
      </c>
      <c r="F97" s="108">
        <v>140052.85999999999</v>
      </c>
      <c r="G97" s="108">
        <v>78468</v>
      </c>
      <c r="H97" s="109">
        <f t="shared" si="1"/>
        <v>56.02741707666663</v>
      </c>
    </row>
    <row r="98" spans="1:8" ht="38.25" outlineLevel="1">
      <c r="A98" s="105">
        <v>90</v>
      </c>
      <c r="B98" s="106" t="s">
        <v>38</v>
      </c>
      <c r="C98" s="106" t="s">
        <v>118</v>
      </c>
      <c r="D98" s="106" t="s">
        <v>0</v>
      </c>
      <c r="E98" s="107" t="s">
        <v>714</v>
      </c>
      <c r="F98" s="108">
        <v>140052.85999999999</v>
      </c>
      <c r="G98" s="108">
        <v>78468</v>
      </c>
      <c r="H98" s="109">
        <f t="shared" si="1"/>
        <v>56.02741707666663</v>
      </c>
    </row>
    <row r="99" spans="1:8" ht="25.5" outlineLevel="2">
      <c r="A99" s="105">
        <v>91</v>
      </c>
      <c r="B99" s="106" t="s">
        <v>38</v>
      </c>
      <c r="C99" s="106" t="s">
        <v>122</v>
      </c>
      <c r="D99" s="106" t="s">
        <v>0</v>
      </c>
      <c r="E99" s="107" t="s">
        <v>382</v>
      </c>
      <c r="F99" s="108">
        <v>140052.85999999999</v>
      </c>
      <c r="G99" s="108">
        <v>78468</v>
      </c>
      <c r="H99" s="109">
        <f t="shared" si="1"/>
        <v>56.02741707666663</v>
      </c>
    </row>
    <row r="100" spans="1:8" ht="25.5" outlineLevel="3">
      <c r="A100" s="105">
        <v>92</v>
      </c>
      <c r="B100" s="106" t="s">
        <v>38</v>
      </c>
      <c r="C100" s="106" t="s">
        <v>722</v>
      </c>
      <c r="D100" s="106" t="s">
        <v>0</v>
      </c>
      <c r="E100" s="107" t="s">
        <v>723</v>
      </c>
      <c r="F100" s="108">
        <v>140052.85999999999</v>
      </c>
      <c r="G100" s="108">
        <v>78468</v>
      </c>
      <c r="H100" s="109">
        <f t="shared" si="1"/>
        <v>56.02741707666663</v>
      </c>
    </row>
    <row r="101" spans="1:8" s="104" customFormat="1" ht="25.5" outlineLevel="4">
      <c r="A101" s="105">
        <v>93</v>
      </c>
      <c r="B101" s="106" t="s">
        <v>38</v>
      </c>
      <c r="C101" s="106" t="s">
        <v>722</v>
      </c>
      <c r="D101" s="106" t="s">
        <v>7</v>
      </c>
      <c r="E101" s="107" t="s">
        <v>163</v>
      </c>
      <c r="F101" s="108">
        <v>140052.85999999999</v>
      </c>
      <c r="G101" s="108">
        <v>78468</v>
      </c>
      <c r="H101" s="109">
        <f t="shared" si="1"/>
        <v>56.02741707666663</v>
      </c>
    </row>
    <row r="102" spans="1:8" ht="25.5" outlineLevel="5">
      <c r="A102" s="105">
        <v>94</v>
      </c>
      <c r="B102" s="106" t="s">
        <v>39</v>
      </c>
      <c r="C102" s="106" t="s">
        <v>117</v>
      </c>
      <c r="D102" s="106" t="s">
        <v>0</v>
      </c>
      <c r="E102" s="107" t="s">
        <v>186</v>
      </c>
      <c r="F102" s="108">
        <v>406500</v>
      </c>
      <c r="G102" s="108">
        <v>69655.5</v>
      </c>
      <c r="H102" s="109">
        <f t="shared" si="1"/>
        <v>17.135424354243543</v>
      </c>
    </row>
    <row r="103" spans="1:8" s="104" customFormat="1" ht="38.25">
      <c r="A103" s="105">
        <v>95</v>
      </c>
      <c r="B103" s="106" t="s">
        <v>39</v>
      </c>
      <c r="C103" s="106" t="s">
        <v>118</v>
      </c>
      <c r="D103" s="106" t="s">
        <v>0</v>
      </c>
      <c r="E103" s="107" t="s">
        <v>714</v>
      </c>
      <c r="F103" s="108">
        <v>406500</v>
      </c>
      <c r="G103" s="108">
        <v>69655.5</v>
      </c>
      <c r="H103" s="109">
        <f t="shared" si="1"/>
        <v>17.135424354243543</v>
      </c>
    </row>
    <row r="104" spans="1:8" s="104" customFormat="1" ht="25.5" outlineLevel="1">
      <c r="A104" s="105">
        <v>96</v>
      </c>
      <c r="B104" s="106" t="s">
        <v>39</v>
      </c>
      <c r="C104" s="106" t="s">
        <v>124</v>
      </c>
      <c r="D104" s="106" t="s">
        <v>0</v>
      </c>
      <c r="E104" s="107" t="s">
        <v>383</v>
      </c>
      <c r="F104" s="108">
        <v>406500</v>
      </c>
      <c r="G104" s="108">
        <v>69655.5</v>
      </c>
      <c r="H104" s="109">
        <f t="shared" si="1"/>
        <v>17.135424354243543</v>
      </c>
    </row>
    <row r="105" spans="1:8" s="104" customFormat="1" ht="25.5" outlineLevel="2">
      <c r="A105" s="105">
        <v>97</v>
      </c>
      <c r="B105" s="106" t="s">
        <v>39</v>
      </c>
      <c r="C105" s="106" t="s">
        <v>40</v>
      </c>
      <c r="D105" s="106" t="s">
        <v>0</v>
      </c>
      <c r="E105" s="107" t="s">
        <v>384</v>
      </c>
      <c r="F105" s="108">
        <v>356500</v>
      </c>
      <c r="G105" s="108">
        <v>32155.5</v>
      </c>
      <c r="H105" s="109">
        <f t="shared" si="1"/>
        <v>9.0197755960729307</v>
      </c>
    </row>
    <row r="106" spans="1:8" ht="25.5" outlineLevel="4">
      <c r="A106" s="105">
        <v>98</v>
      </c>
      <c r="B106" s="106" t="s">
        <v>39</v>
      </c>
      <c r="C106" s="106" t="s">
        <v>40</v>
      </c>
      <c r="D106" s="106" t="s">
        <v>7</v>
      </c>
      <c r="E106" s="107" t="s">
        <v>163</v>
      </c>
      <c r="F106" s="108">
        <v>356500</v>
      </c>
      <c r="G106" s="108">
        <v>32155.5</v>
      </c>
      <c r="H106" s="109">
        <f t="shared" si="1"/>
        <v>9.0197755960729307</v>
      </c>
    </row>
    <row r="107" spans="1:8" ht="25.5" outlineLevel="5">
      <c r="A107" s="105">
        <v>99</v>
      </c>
      <c r="B107" s="106" t="s">
        <v>39</v>
      </c>
      <c r="C107" s="106" t="s">
        <v>724</v>
      </c>
      <c r="D107" s="106" t="s">
        <v>0</v>
      </c>
      <c r="E107" s="107" t="s">
        <v>725</v>
      </c>
      <c r="F107" s="108">
        <v>50000</v>
      </c>
      <c r="G107" s="108">
        <v>37500</v>
      </c>
      <c r="H107" s="109">
        <f t="shared" si="1"/>
        <v>75</v>
      </c>
    </row>
    <row r="108" spans="1:8" ht="25.5" outlineLevel="1">
      <c r="A108" s="105">
        <v>100</v>
      </c>
      <c r="B108" s="106" t="s">
        <v>39</v>
      </c>
      <c r="C108" s="106" t="s">
        <v>724</v>
      </c>
      <c r="D108" s="106" t="s">
        <v>108</v>
      </c>
      <c r="E108" s="107" t="s">
        <v>211</v>
      </c>
      <c r="F108" s="108">
        <v>50000</v>
      </c>
      <c r="G108" s="108">
        <v>37500</v>
      </c>
      <c r="H108" s="109">
        <f t="shared" si="1"/>
        <v>75</v>
      </c>
    </row>
    <row r="109" spans="1:8" s="104" customFormat="1" outlineLevel="2">
      <c r="A109" s="99">
        <v>101</v>
      </c>
      <c r="B109" s="100" t="s">
        <v>41</v>
      </c>
      <c r="C109" s="100" t="s">
        <v>117</v>
      </c>
      <c r="D109" s="100" t="s">
        <v>0</v>
      </c>
      <c r="E109" s="101" t="s">
        <v>726</v>
      </c>
      <c r="F109" s="102">
        <v>55690910.530000001</v>
      </c>
      <c r="G109" s="102">
        <v>38063012.590000004</v>
      </c>
      <c r="H109" s="110">
        <f t="shared" si="1"/>
        <v>68.346902982482092</v>
      </c>
    </row>
    <row r="110" spans="1:8" s="104" customFormat="1" outlineLevel="3">
      <c r="A110" s="105">
        <v>102</v>
      </c>
      <c r="B110" s="106" t="s">
        <v>42</v>
      </c>
      <c r="C110" s="106" t="s">
        <v>117</v>
      </c>
      <c r="D110" s="106" t="s">
        <v>0</v>
      </c>
      <c r="E110" s="107" t="s">
        <v>187</v>
      </c>
      <c r="F110" s="108">
        <v>210800</v>
      </c>
      <c r="G110" s="108">
        <v>36161.31</v>
      </c>
      <c r="H110" s="109">
        <f t="shared" si="1"/>
        <v>17.15432163187856</v>
      </c>
    </row>
    <row r="111" spans="1:8" outlineLevel="4">
      <c r="A111" s="105">
        <v>103</v>
      </c>
      <c r="B111" s="106" t="s">
        <v>42</v>
      </c>
      <c r="C111" s="106" t="s">
        <v>116</v>
      </c>
      <c r="D111" s="106" t="s">
        <v>0</v>
      </c>
      <c r="E111" s="107" t="s">
        <v>380</v>
      </c>
      <c r="F111" s="108">
        <v>210800</v>
      </c>
      <c r="G111" s="108">
        <v>36161.31</v>
      </c>
      <c r="H111" s="109">
        <f t="shared" si="1"/>
        <v>17.15432163187856</v>
      </c>
    </row>
    <row r="112" spans="1:8" ht="38.25" outlineLevel="5">
      <c r="A112" s="105">
        <v>104</v>
      </c>
      <c r="B112" s="106" t="s">
        <v>42</v>
      </c>
      <c r="C112" s="106" t="s">
        <v>43</v>
      </c>
      <c r="D112" s="106" t="s">
        <v>0</v>
      </c>
      <c r="E112" s="107" t="s">
        <v>188</v>
      </c>
      <c r="F112" s="108">
        <v>210800</v>
      </c>
      <c r="G112" s="108">
        <v>36161.31</v>
      </c>
      <c r="H112" s="109">
        <f t="shared" si="1"/>
        <v>17.15432163187856</v>
      </c>
    </row>
    <row r="113" spans="1:8" ht="25.5" outlineLevel="4">
      <c r="A113" s="105">
        <v>105</v>
      </c>
      <c r="B113" s="106" t="s">
        <v>42</v>
      </c>
      <c r="C113" s="106" t="s">
        <v>43</v>
      </c>
      <c r="D113" s="106" t="s">
        <v>7</v>
      </c>
      <c r="E113" s="107" t="s">
        <v>163</v>
      </c>
      <c r="F113" s="108">
        <v>12000</v>
      </c>
      <c r="G113" s="108">
        <v>3750.81</v>
      </c>
      <c r="H113" s="109">
        <f t="shared" si="1"/>
        <v>31.25675</v>
      </c>
    </row>
    <row r="114" spans="1:8" outlineLevel="5">
      <c r="A114" s="105">
        <v>106</v>
      </c>
      <c r="B114" s="106" t="s">
        <v>42</v>
      </c>
      <c r="C114" s="106" t="s">
        <v>43</v>
      </c>
      <c r="D114" s="106" t="s">
        <v>47</v>
      </c>
      <c r="E114" s="107" t="s">
        <v>215</v>
      </c>
      <c r="F114" s="108">
        <v>198800</v>
      </c>
      <c r="G114" s="108">
        <v>32410.5</v>
      </c>
      <c r="H114" s="109">
        <f t="shared" si="1"/>
        <v>16.303068410462775</v>
      </c>
    </row>
    <row r="115" spans="1:8" outlineLevel="1">
      <c r="A115" s="105">
        <v>107</v>
      </c>
      <c r="B115" s="106" t="s">
        <v>630</v>
      </c>
      <c r="C115" s="106" t="s">
        <v>117</v>
      </c>
      <c r="D115" s="106" t="s">
        <v>0</v>
      </c>
      <c r="E115" s="107" t="s">
        <v>631</v>
      </c>
      <c r="F115" s="108">
        <v>6048761</v>
      </c>
      <c r="G115" s="108">
        <v>5525641.2300000004</v>
      </c>
      <c r="H115" s="109">
        <f t="shared" si="1"/>
        <v>91.351621100585731</v>
      </c>
    </row>
    <row r="116" spans="1:8" ht="38.25" outlineLevel="2">
      <c r="A116" s="105">
        <v>108</v>
      </c>
      <c r="B116" s="106" t="s">
        <v>630</v>
      </c>
      <c r="C116" s="106" t="s">
        <v>118</v>
      </c>
      <c r="D116" s="106" t="s">
        <v>0</v>
      </c>
      <c r="E116" s="107" t="s">
        <v>714</v>
      </c>
      <c r="F116" s="108">
        <v>6048761</v>
      </c>
      <c r="G116" s="108">
        <v>5525641.2300000004</v>
      </c>
      <c r="H116" s="109">
        <f t="shared" si="1"/>
        <v>91.351621100585731</v>
      </c>
    </row>
    <row r="117" spans="1:8" ht="38.25" outlineLevel="3">
      <c r="A117" s="105">
        <v>109</v>
      </c>
      <c r="B117" s="106" t="s">
        <v>630</v>
      </c>
      <c r="C117" s="106" t="s">
        <v>632</v>
      </c>
      <c r="D117" s="106" t="s">
        <v>0</v>
      </c>
      <c r="E117" s="107" t="s">
        <v>633</v>
      </c>
      <c r="F117" s="108">
        <v>6048761</v>
      </c>
      <c r="G117" s="108">
        <v>5525641.2300000004</v>
      </c>
      <c r="H117" s="109">
        <f t="shared" si="1"/>
        <v>91.351621100585731</v>
      </c>
    </row>
    <row r="118" spans="1:8" ht="25.5" outlineLevel="4">
      <c r="A118" s="105">
        <v>110</v>
      </c>
      <c r="B118" s="106" t="s">
        <v>630</v>
      </c>
      <c r="C118" s="106" t="s">
        <v>634</v>
      </c>
      <c r="D118" s="106" t="s">
        <v>0</v>
      </c>
      <c r="E118" s="107" t="s">
        <v>635</v>
      </c>
      <c r="F118" s="108">
        <v>6048761</v>
      </c>
      <c r="G118" s="108">
        <v>5525641.2300000004</v>
      </c>
      <c r="H118" s="109">
        <f t="shared" si="1"/>
        <v>91.351621100585731</v>
      </c>
    </row>
    <row r="119" spans="1:8" outlineLevel="5">
      <c r="A119" s="105">
        <v>111</v>
      </c>
      <c r="B119" s="106" t="s">
        <v>630</v>
      </c>
      <c r="C119" s="106" t="s">
        <v>634</v>
      </c>
      <c r="D119" s="106" t="s">
        <v>26</v>
      </c>
      <c r="E119" s="107" t="s">
        <v>717</v>
      </c>
      <c r="F119" s="108">
        <v>1897761</v>
      </c>
      <c r="G119" s="108">
        <v>1429970.93</v>
      </c>
      <c r="H119" s="109">
        <f t="shared" si="1"/>
        <v>75.350422418839884</v>
      </c>
    </row>
    <row r="120" spans="1:8" ht="25.5" outlineLevel="1">
      <c r="A120" s="105">
        <v>112</v>
      </c>
      <c r="B120" s="106" t="s">
        <v>630</v>
      </c>
      <c r="C120" s="106" t="s">
        <v>634</v>
      </c>
      <c r="D120" s="106" t="s">
        <v>7</v>
      </c>
      <c r="E120" s="107" t="s">
        <v>163</v>
      </c>
      <c r="F120" s="108">
        <v>4140600</v>
      </c>
      <c r="G120" s="108">
        <v>4088210.3</v>
      </c>
      <c r="H120" s="109">
        <f t="shared" si="1"/>
        <v>98.734731681398827</v>
      </c>
    </row>
    <row r="121" spans="1:8" outlineLevel="2">
      <c r="A121" s="105">
        <v>113</v>
      </c>
      <c r="B121" s="106" t="s">
        <v>630</v>
      </c>
      <c r="C121" s="106" t="s">
        <v>634</v>
      </c>
      <c r="D121" s="106" t="s">
        <v>8</v>
      </c>
      <c r="E121" s="107" t="s">
        <v>164</v>
      </c>
      <c r="F121" s="108">
        <v>10400</v>
      </c>
      <c r="G121" s="108">
        <v>7460</v>
      </c>
      <c r="H121" s="109">
        <f t="shared" si="1"/>
        <v>71.730769230769226</v>
      </c>
    </row>
    <row r="122" spans="1:8" outlineLevel="3">
      <c r="A122" s="105">
        <v>114</v>
      </c>
      <c r="B122" s="106" t="s">
        <v>636</v>
      </c>
      <c r="C122" s="106" t="s">
        <v>117</v>
      </c>
      <c r="D122" s="106" t="s">
        <v>0</v>
      </c>
      <c r="E122" s="107" t="s">
        <v>637</v>
      </c>
      <c r="F122" s="108">
        <v>86400</v>
      </c>
      <c r="G122" s="108">
        <v>62400</v>
      </c>
      <c r="H122" s="109">
        <f t="shared" si="1"/>
        <v>72.222222222222214</v>
      </c>
    </row>
    <row r="123" spans="1:8" outlineLevel="4">
      <c r="A123" s="105">
        <v>115</v>
      </c>
      <c r="B123" s="106" t="s">
        <v>636</v>
      </c>
      <c r="C123" s="106" t="s">
        <v>116</v>
      </c>
      <c r="D123" s="106" t="s">
        <v>0</v>
      </c>
      <c r="E123" s="107" t="s">
        <v>380</v>
      </c>
      <c r="F123" s="108">
        <v>86400</v>
      </c>
      <c r="G123" s="108">
        <v>62400</v>
      </c>
      <c r="H123" s="109">
        <f t="shared" si="1"/>
        <v>72.222222222222214</v>
      </c>
    </row>
    <row r="124" spans="1:8" ht="25.5" outlineLevel="5">
      <c r="A124" s="105">
        <v>116</v>
      </c>
      <c r="B124" s="106" t="s">
        <v>636</v>
      </c>
      <c r="C124" s="106" t="s">
        <v>638</v>
      </c>
      <c r="D124" s="106" t="s">
        <v>0</v>
      </c>
      <c r="E124" s="107" t="s">
        <v>639</v>
      </c>
      <c r="F124" s="108">
        <v>86400</v>
      </c>
      <c r="G124" s="108">
        <v>62400</v>
      </c>
      <c r="H124" s="109">
        <f t="shared" si="1"/>
        <v>72.222222222222214</v>
      </c>
    </row>
    <row r="125" spans="1:8" ht="38.25" outlineLevel="3">
      <c r="A125" s="105">
        <v>117</v>
      </c>
      <c r="B125" s="106" t="s">
        <v>636</v>
      </c>
      <c r="C125" s="106" t="s">
        <v>638</v>
      </c>
      <c r="D125" s="106" t="s">
        <v>66</v>
      </c>
      <c r="E125" s="107" t="s">
        <v>203</v>
      </c>
      <c r="F125" s="108">
        <v>86400</v>
      </c>
      <c r="G125" s="108">
        <v>62400</v>
      </c>
      <c r="H125" s="109">
        <f t="shared" si="1"/>
        <v>72.222222222222214</v>
      </c>
    </row>
    <row r="126" spans="1:8" outlineLevel="4">
      <c r="A126" s="105">
        <v>118</v>
      </c>
      <c r="B126" s="106" t="s">
        <v>44</v>
      </c>
      <c r="C126" s="106" t="s">
        <v>117</v>
      </c>
      <c r="D126" s="106" t="s">
        <v>0</v>
      </c>
      <c r="E126" s="107" t="s">
        <v>213</v>
      </c>
      <c r="F126" s="108">
        <v>45052856.840000004</v>
      </c>
      <c r="G126" s="108">
        <v>31438440.370000001</v>
      </c>
      <c r="H126" s="109">
        <f t="shared" si="1"/>
        <v>69.781236030491868</v>
      </c>
    </row>
    <row r="127" spans="1:8" ht="38.25" outlineLevel="5">
      <c r="A127" s="105">
        <v>119</v>
      </c>
      <c r="B127" s="106" t="s">
        <v>44</v>
      </c>
      <c r="C127" s="106" t="s">
        <v>135</v>
      </c>
      <c r="D127" s="106" t="s">
        <v>0</v>
      </c>
      <c r="E127" s="107" t="s">
        <v>846</v>
      </c>
      <c r="F127" s="108">
        <v>45052856.840000004</v>
      </c>
      <c r="G127" s="108">
        <v>31438440.370000001</v>
      </c>
      <c r="H127" s="109">
        <f t="shared" si="1"/>
        <v>69.781236030491868</v>
      </c>
    </row>
    <row r="128" spans="1:8" ht="38.25" outlineLevel="3">
      <c r="A128" s="105">
        <v>120</v>
      </c>
      <c r="B128" s="106" t="s">
        <v>44</v>
      </c>
      <c r="C128" s="106" t="s">
        <v>136</v>
      </c>
      <c r="D128" s="106" t="s">
        <v>0</v>
      </c>
      <c r="E128" s="107" t="s">
        <v>390</v>
      </c>
      <c r="F128" s="108">
        <v>45052856.840000004</v>
      </c>
      <c r="G128" s="108">
        <v>31438440.370000001</v>
      </c>
      <c r="H128" s="109">
        <f t="shared" si="1"/>
        <v>69.781236030491868</v>
      </c>
    </row>
    <row r="129" spans="1:8" ht="25.5" outlineLevel="4">
      <c r="A129" s="105">
        <v>121</v>
      </c>
      <c r="B129" s="106" t="s">
        <v>44</v>
      </c>
      <c r="C129" s="106" t="s">
        <v>727</v>
      </c>
      <c r="D129" s="106" t="s">
        <v>0</v>
      </c>
      <c r="E129" s="107" t="s">
        <v>728</v>
      </c>
      <c r="F129" s="108">
        <v>26662000</v>
      </c>
      <c r="G129" s="108">
        <v>24468929.870000001</v>
      </c>
      <c r="H129" s="109">
        <f t="shared" si="1"/>
        <v>91.774547558322709</v>
      </c>
    </row>
    <row r="130" spans="1:8" ht="25.5" outlineLevel="5">
      <c r="A130" s="105">
        <v>122</v>
      </c>
      <c r="B130" s="106" t="s">
        <v>44</v>
      </c>
      <c r="C130" s="106" t="s">
        <v>727</v>
      </c>
      <c r="D130" s="106" t="s">
        <v>7</v>
      </c>
      <c r="E130" s="107" t="s">
        <v>163</v>
      </c>
      <c r="F130" s="108">
        <v>26662000</v>
      </c>
      <c r="G130" s="108">
        <v>24468929.870000001</v>
      </c>
      <c r="H130" s="109">
        <f t="shared" si="1"/>
        <v>91.774547558322709</v>
      </c>
    </row>
    <row r="131" spans="1:8" ht="25.5" outlineLevel="3">
      <c r="A131" s="105">
        <v>123</v>
      </c>
      <c r="B131" s="106" t="s">
        <v>44</v>
      </c>
      <c r="C131" s="106" t="s">
        <v>729</v>
      </c>
      <c r="D131" s="106" t="s">
        <v>0</v>
      </c>
      <c r="E131" s="107" t="s">
        <v>730</v>
      </c>
      <c r="F131" s="108">
        <v>581790.97</v>
      </c>
      <c r="G131" s="108">
        <v>402699.72</v>
      </c>
      <c r="H131" s="109">
        <f t="shared" si="1"/>
        <v>69.21725168749181</v>
      </c>
    </row>
    <row r="132" spans="1:8" ht="25.5" outlineLevel="4">
      <c r="A132" s="105">
        <v>124</v>
      </c>
      <c r="B132" s="106" t="s">
        <v>44</v>
      </c>
      <c r="C132" s="106" t="s">
        <v>729</v>
      </c>
      <c r="D132" s="106" t="s">
        <v>7</v>
      </c>
      <c r="E132" s="107" t="s">
        <v>163</v>
      </c>
      <c r="F132" s="108">
        <v>581790.97</v>
      </c>
      <c r="G132" s="108">
        <v>402699.72</v>
      </c>
      <c r="H132" s="109">
        <f t="shared" si="1"/>
        <v>69.21725168749181</v>
      </c>
    </row>
    <row r="133" spans="1:8" ht="38.25" outlineLevel="5">
      <c r="A133" s="105">
        <v>125</v>
      </c>
      <c r="B133" s="106" t="s">
        <v>44</v>
      </c>
      <c r="C133" s="106" t="s">
        <v>640</v>
      </c>
      <c r="D133" s="106" t="s">
        <v>0</v>
      </c>
      <c r="E133" s="107" t="s">
        <v>641</v>
      </c>
      <c r="F133" s="108">
        <v>5674813.0300000003</v>
      </c>
      <c r="G133" s="108">
        <v>319256.93</v>
      </c>
      <c r="H133" s="109">
        <f t="shared" si="1"/>
        <v>5.6258581262896685</v>
      </c>
    </row>
    <row r="134" spans="1:8" ht="25.5" outlineLevel="3">
      <c r="A134" s="105">
        <v>126</v>
      </c>
      <c r="B134" s="106" t="s">
        <v>44</v>
      </c>
      <c r="C134" s="106" t="s">
        <v>640</v>
      </c>
      <c r="D134" s="106" t="s">
        <v>7</v>
      </c>
      <c r="E134" s="107" t="s">
        <v>163</v>
      </c>
      <c r="F134" s="108">
        <v>5674813.0300000003</v>
      </c>
      <c r="G134" s="108">
        <v>319256.93</v>
      </c>
      <c r="H134" s="109">
        <f t="shared" si="1"/>
        <v>5.6258581262896685</v>
      </c>
    </row>
    <row r="135" spans="1:8" ht="25.5" outlineLevel="4">
      <c r="A135" s="105">
        <v>127</v>
      </c>
      <c r="B135" s="106" t="s">
        <v>44</v>
      </c>
      <c r="C135" s="106" t="s">
        <v>731</v>
      </c>
      <c r="D135" s="106" t="s">
        <v>0</v>
      </c>
      <c r="E135" s="107" t="s">
        <v>728</v>
      </c>
      <c r="F135" s="108">
        <v>1403233</v>
      </c>
      <c r="G135" s="108">
        <v>1403233</v>
      </c>
      <c r="H135" s="109">
        <f t="shared" si="1"/>
        <v>100</v>
      </c>
    </row>
    <row r="136" spans="1:8" ht="25.5" outlineLevel="5">
      <c r="A136" s="105">
        <v>128</v>
      </c>
      <c r="B136" s="106" t="s">
        <v>44</v>
      </c>
      <c r="C136" s="106" t="s">
        <v>731</v>
      </c>
      <c r="D136" s="106" t="s">
        <v>7</v>
      </c>
      <c r="E136" s="107" t="s">
        <v>163</v>
      </c>
      <c r="F136" s="108">
        <v>1403233</v>
      </c>
      <c r="G136" s="108">
        <v>1403233</v>
      </c>
      <c r="H136" s="109">
        <f t="shared" si="1"/>
        <v>100</v>
      </c>
    </row>
    <row r="137" spans="1:8" ht="25.5" outlineLevel="2">
      <c r="A137" s="105">
        <v>129</v>
      </c>
      <c r="B137" s="106" t="s">
        <v>44</v>
      </c>
      <c r="C137" s="106" t="s">
        <v>46</v>
      </c>
      <c r="D137" s="106" t="s">
        <v>0</v>
      </c>
      <c r="E137" s="107" t="s">
        <v>214</v>
      </c>
      <c r="F137" s="108">
        <v>5853030.54</v>
      </c>
      <c r="G137" s="108">
        <v>3190963.55</v>
      </c>
      <c r="H137" s="109">
        <f t="shared" si="1"/>
        <v>54.518142835454938</v>
      </c>
    </row>
    <row r="138" spans="1:8" ht="25.5" outlineLevel="4">
      <c r="A138" s="105">
        <v>130</v>
      </c>
      <c r="B138" s="106" t="s">
        <v>44</v>
      </c>
      <c r="C138" s="106" t="s">
        <v>46</v>
      </c>
      <c r="D138" s="106" t="s">
        <v>7</v>
      </c>
      <c r="E138" s="107" t="s">
        <v>163</v>
      </c>
      <c r="F138" s="108">
        <v>2271948.54</v>
      </c>
      <c r="G138" s="108">
        <v>851684.81</v>
      </c>
      <c r="H138" s="109">
        <f t="shared" ref="H138:H201" si="2">G138/F138*100</f>
        <v>37.486976267517051</v>
      </c>
    </row>
    <row r="139" spans="1:8" outlineLevel="5">
      <c r="A139" s="105">
        <v>131</v>
      </c>
      <c r="B139" s="106" t="s">
        <v>44</v>
      </c>
      <c r="C139" s="106" t="s">
        <v>46</v>
      </c>
      <c r="D139" s="106" t="s">
        <v>47</v>
      </c>
      <c r="E139" s="107" t="s">
        <v>215</v>
      </c>
      <c r="F139" s="108">
        <v>3581082</v>
      </c>
      <c r="G139" s="108">
        <v>2339278.7400000002</v>
      </c>
      <c r="H139" s="109">
        <f t="shared" si="2"/>
        <v>65.323238618942554</v>
      </c>
    </row>
    <row r="140" spans="1:8" s="104" customFormat="1" ht="51">
      <c r="A140" s="105">
        <v>132</v>
      </c>
      <c r="B140" s="106" t="s">
        <v>44</v>
      </c>
      <c r="C140" s="106" t="s">
        <v>847</v>
      </c>
      <c r="D140" s="106" t="s">
        <v>0</v>
      </c>
      <c r="E140" s="107" t="s">
        <v>848</v>
      </c>
      <c r="F140" s="108">
        <v>3063400</v>
      </c>
      <c r="G140" s="108">
        <v>0</v>
      </c>
      <c r="H140" s="109">
        <f t="shared" si="2"/>
        <v>0</v>
      </c>
    </row>
    <row r="141" spans="1:8" outlineLevel="1">
      <c r="A141" s="105">
        <v>133</v>
      </c>
      <c r="B141" s="106" t="s">
        <v>44</v>
      </c>
      <c r="C141" s="106" t="s">
        <v>847</v>
      </c>
      <c r="D141" s="106" t="s">
        <v>45</v>
      </c>
      <c r="E141" s="107" t="s">
        <v>198</v>
      </c>
      <c r="F141" s="108">
        <v>3063400</v>
      </c>
      <c r="G141" s="108">
        <v>0</v>
      </c>
      <c r="H141" s="109">
        <f t="shared" si="2"/>
        <v>0</v>
      </c>
    </row>
    <row r="142" spans="1:8" ht="38.25" outlineLevel="2">
      <c r="A142" s="105">
        <v>134</v>
      </c>
      <c r="B142" s="106" t="s">
        <v>44</v>
      </c>
      <c r="C142" s="106" t="s">
        <v>732</v>
      </c>
      <c r="D142" s="106" t="s">
        <v>0</v>
      </c>
      <c r="E142" s="107" t="s">
        <v>733</v>
      </c>
      <c r="F142" s="108">
        <v>1653357.3</v>
      </c>
      <c r="G142" s="108">
        <v>1653357.3</v>
      </c>
      <c r="H142" s="109">
        <f t="shared" si="2"/>
        <v>100</v>
      </c>
    </row>
    <row r="143" spans="1:8" s="104" customFormat="1" outlineLevel="3">
      <c r="A143" s="105">
        <v>135</v>
      </c>
      <c r="B143" s="106" t="s">
        <v>44</v>
      </c>
      <c r="C143" s="106" t="s">
        <v>732</v>
      </c>
      <c r="D143" s="106" t="s">
        <v>45</v>
      </c>
      <c r="E143" s="107" t="s">
        <v>198</v>
      </c>
      <c r="F143" s="108">
        <v>1653357.3</v>
      </c>
      <c r="G143" s="108">
        <v>1653357.3</v>
      </c>
      <c r="H143" s="109">
        <f t="shared" si="2"/>
        <v>100</v>
      </c>
    </row>
    <row r="144" spans="1:8" ht="51" outlineLevel="4">
      <c r="A144" s="105">
        <v>136</v>
      </c>
      <c r="B144" s="106" t="s">
        <v>44</v>
      </c>
      <c r="C144" s="106" t="s">
        <v>849</v>
      </c>
      <c r="D144" s="106" t="s">
        <v>0</v>
      </c>
      <c r="E144" s="107" t="s">
        <v>848</v>
      </c>
      <c r="F144" s="108">
        <v>161232</v>
      </c>
      <c r="G144" s="108">
        <v>0</v>
      </c>
      <c r="H144" s="109">
        <f t="shared" si="2"/>
        <v>0</v>
      </c>
    </row>
    <row r="145" spans="1:8" s="104" customFormat="1" outlineLevel="5">
      <c r="A145" s="105">
        <v>137</v>
      </c>
      <c r="B145" s="106" t="s">
        <v>44</v>
      </c>
      <c r="C145" s="106" t="s">
        <v>849</v>
      </c>
      <c r="D145" s="106" t="s">
        <v>45</v>
      </c>
      <c r="E145" s="107" t="s">
        <v>198</v>
      </c>
      <c r="F145" s="108">
        <v>161232</v>
      </c>
      <c r="G145" s="108">
        <v>0</v>
      </c>
      <c r="H145" s="109">
        <f t="shared" si="2"/>
        <v>0</v>
      </c>
    </row>
    <row r="146" spans="1:8" s="104" customFormat="1" outlineLevel="4">
      <c r="A146" s="105">
        <v>138</v>
      </c>
      <c r="B146" s="106" t="s">
        <v>48</v>
      </c>
      <c r="C146" s="106" t="s">
        <v>117</v>
      </c>
      <c r="D146" s="106" t="s">
        <v>0</v>
      </c>
      <c r="E146" s="107" t="s">
        <v>189</v>
      </c>
      <c r="F146" s="108">
        <v>50000</v>
      </c>
      <c r="G146" s="108">
        <v>0</v>
      </c>
      <c r="H146" s="109">
        <f t="shared" si="2"/>
        <v>0</v>
      </c>
    </row>
    <row r="147" spans="1:8" ht="38.25" outlineLevel="5">
      <c r="A147" s="105">
        <v>139</v>
      </c>
      <c r="B147" s="106" t="s">
        <v>48</v>
      </c>
      <c r="C147" s="106" t="s">
        <v>118</v>
      </c>
      <c r="D147" s="106" t="s">
        <v>0</v>
      </c>
      <c r="E147" s="107" t="s">
        <v>714</v>
      </c>
      <c r="F147" s="108">
        <v>50000</v>
      </c>
      <c r="G147" s="108">
        <v>0</v>
      </c>
      <c r="H147" s="109">
        <f t="shared" si="2"/>
        <v>0</v>
      </c>
    </row>
    <row r="148" spans="1:8" ht="25.5" outlineLevel="2">
      <c r="A148" s="105">
        <v>140</v>
      </c>
      <c r="B148" s="106" t="s">
        <v>48</v>
      </c>
      <c r="C148" s="106" t="s">
        <v>128</v>
      </c>
      <c r="D148" s="106" t="s">
        <v>0</v>
      </c>
      <c r="E148" s="107" t="s">
        <v>734</v>
      </c>
      <c r="F148" s="108">
        <v>50000</v>
      </c>
      <c r="G148" s="108">
        <v>0</v>
      </c>
      <c r="H148" s="109">
        <f t="shared" si="2"/>
        <v>0</v>
      </c>
    </row>
    <row r="149" spans="1:8" ht="25.5" outlineLevel="4">
      <c r="A149" s="105">
        <v>141</v>
      </c>
      <c r="B149" s="106" t="s">
        <v>48</v>
      </c>
      <c r="C149" s="106" t="s">
        <v>49</v>
      </c>
      <c r="D149" s="106" t="s">
        <v>0</v>
      </c>
      <c r="E149" s="107" t="s">
        <v>190</v>
      </c>
      <c r="F149" s="108">
        <v>50000</v>
      </c>
      <c r="G149" s="108">
        <v>0</v>
      </c>
      <c r="H149" s="109">
        <f t="shared" si="2"/>
        <v>0</v>
      </c>
    </row>
    <row r="150" spans="1:8" ht="25.5" outlineLevel="5">
      <c r="A150" s="105">
        <v>142</v>
      </c>
      <c r="B150" s="106" t="s">
        <v>48</v>
      </c>
      <c r="C150" s="106" t="s">
        <v>49</v>
      </c>
      <c r="D150" s="106" t="s">
        <v>7</v>
      </c>
      <c r="E150" s="107" t="s">
        <v>163</v>
      </c>
      <c r="F150" s="108">
        <v>50000</v>
      </c>
      <c r="G150" s="108">
        <v>0</v>
      </c>
      <c r="H150" s="109">
        <f t="shared" si="2"/>
        <v>0</v>
      </c>
    </row>
    <row r="151" spans="1:8" outlineLevel="1">
      <c r="A151" s="105">
        <v>143</v>
      </c>
      <c r="B151" s="106" t="s">
        <v>50</v>
      </c>
      <c r="C151" s="106" t="s">
        <v>117</v>
      </c>
      <c r="D151" s="106" t="s">
        <v>0</v>
      </c>
      <c r="E151" s="107" t="s">
        <v>191</v>
      </c>
      <c r="F151" s="108">
        <v>4242092.6900000004</v>
      </c>
      <c r="G151" s="108">
        <v>1000369.68</v>
      </c>
      <c r="H151" s="109">
        <f t="shared" si="2"/>
        <v>23.58198542804589</v>
      </c>
    </row>
    <row r="152" spans="1:8" ht="38.25" outlineLevel="2">
      <c r="A152" s="105">
        <v>144</v>
      </c>
      <c r="B152" s="106" t="s">
        <v>50</v>
      </c>
      <c r="C152" s="106" t="s">
        <v>118</v>
      </c>
      <c r="D152" s="106" t="s">
        <v>0</v>
      </c>
      <c r="E152" s="107" t="s">
        <v>714</v>
      </c>
      <c r="F152" s="108">
        <v>4242092.6900000004</v>
      </c>
      <c r="G152" s="108">
        <v>1000369.68</v>
      </c>
      <c r="H152" s="109">
        <f t="shared" si="2"/>
        <v>23.58198542804589</v>
      </c>
    </row>
    <row r="153" spans="1:8" ht="25.5" outlineLevel="3">
      <c r="A153" s="105">
        <v>145</v>
      </c>
      <c r="B153" s="106" t="s">
        <v>50</v>
      </c>
      <c r="C153" s="106" t="s">
        <v>125</v>
      </c>
      <c r="D153" s="106" t="s">
        <v>0</v>
      </c>
      <c r="E153" s="107" t="s">
        <v>735</v>
      </c>
      <c r="F153" s="108">
        <v>1450125</v>
      </c>
      <c r="G153" s="108">
        <v>79945</v>
      </c>
      <c r="H153" s="109">
        <f t="shared" si="2"/>
        <v>5.5129730195672781</v>
      </c>
    </row>
    <row r="154" spans="1:8" ht="38.25" outlineLevel="4">
      <c r="A154" s="105">
        <v>146</v>
      </c>
      <c r="B154" s="106" t="s">
        <v>50</v>
      </c>
      <c r="C154" s="106" t="s">
        <v>378</v>
      </c>
      <c r="D154" s="106" t="s">
        <v>0</v>
      </c>
      <c r="E154" s="107" t="s">
        <v>385</v>
      </c>
      <c r="F154" s="108">
        <v>100000</v>
      </c>
      <c r="G154" s="108">
        <v>79945</v>
      </c>
      <c r="H154" s="109">
        <f t="shared" si="2"/>
        <v>79.944999999999993</v>
      </c>
    </row>
    <row r="155" spans="1:8" ht="25.5" outlineLevel="5">
      <c r="A155" s="105">
        <v>147</v>
      </c>
      <c r="B155" s="106" t="s">
        <v>50</v>
      </c>
      <c r="C155" s="106" t="s">
        <v>378</v>
      </c>
      <c r="D155" s="106" t="s">
        <v>7</v>
      </c>
      <c r="E155" s="107" t="s">
        <v>163</v>
      </c>
      <c r="F155" s="108">
        <v>100000</v>
      </c>
      <c r="G155" s="108">
        <v>79945</v>
      </c>
      <c r="H155" s="109">
        <f t="shared" si="2"/>
        <v>79.944999999999993</v>
      </c>
    </row>
    <row r="156" spans="1:8" ht="63.75" outlineLevel="4">
      <c r="A156" s="105">
        <v>148</v>
      </c>
      <c r="B156" s="106" t="s">
        <v>50</v>
      </c>
      <c r="C156" s="106" t="s">
        <v>850</v>
      </c>
      <c r="D156" s="106" t="s">
        <v>0</v>
      </c>
      <c r="E156" s="107" t="s">
        <v>851</v>
      </c>
      <c r="F156" s="108">
        <v>1350125</v>
      </c>
      <c r="G156" s="108">
        <v>0</v>
      </c>
      <c r="H156" s="109">
        <f t="shared" si="2"/>
        <v>0</v>
      </c>
    </row>
    <row r="157" spans="1:8" s="104" customFormat="1" ht="38.25" outlineLevel="5">
      <c r="A157" s="105">
        <v>149</v>
      </c>
      <c r="B157" s="106" t="s">
        <v>50</v>
      </c>
      <c r="C157" s="106" t="s">
        <v>850</v>
      </c>
      <c r="D157" s="106" t="s">
        <v>66</v>
      </c>
      <c r="E157" s="107" t="s">
        <v>203</v>
      </c>
      <c r="F157" s="108">
        <v>1350125</v>
      </c>
      <c r="G157" s="108">
        <v>0</v>
      </c>
      <c r="H157" s="109">
        <f t="shared" si="2"/>
        <v>0</v>
      </c>
    </row>
    <row r="158" spans="1:8" ht="25.5" outlineLevel="2">
      <c r="A158" s="105">
        <v>150</v>
      </c>
      <c r="B158" s="106" t="s">
        <v>50</v>
      </c>
      <c r="C158" s="106" t="s">
        <v>126</v>
      </c>
      <c r="D158" s="106" t="s">
        <v>0</v>
      </c>
      <c r="E158" s="107" t="s">
        <v>736</v>
      </c>
      <c r="F158" s="108">
        <v>14000</v>
      </c>
      <c r="G158" s="108">
        <v>6023</v>
      </c>
      <c r="H158" s="109">
        <f t="shared" si="2"/>
        <v>43.021428571428572</v>
      </c>
    </row>
    <row r="159" spans="1:8" ht="25.5" outlineLevel="4">
      <c r="A159" s="105">
        <v>151</v>
      </c>
      <c r="B159" s="106" t="s">
        <v>50</v>
      </c>
      <c r="C159" s="106" t="s">
        <v>51</v>
      </c>
      <c r="D159" s="106" t="s">
        <v>0</v>
      </c>
      <c r="E159" s="107" t="s">
        <v>192</v>
      </c>
      <c r="F159" s="108">
        <v>14000</v>
      </c>
      <c r="G159" s="108">
        <v>6023</v>
      </c>
      <c r="H159" s="109">
        <f t="shared" si="2"/>
        <v>43.021428571428572</v>
      </c>
    </row>
    <row r="160" spans="1:8" ht="25.5" outlineLevel="5">
      <c r="A160" s="105">
        <v>152</v>
      </c>
      <c r="B160" s="106" t="s">
        <v>50</v>
      </c>
      <c r="C160" s="106" t="s">
        <v>51</v>
      </c>
      <c r="D160" s="106" t="s">
        <v>7</v>
      </c>
      <c r="E160" s="107" t="s">
        <v>163</v>
      </c>
      <c r="F160" s="108">
        <v>14000</v>
      </c>
      <c r="G160" s="108">
        <v>6023</v>
      </c>
      <c r="H160" s="109">
        <f t="shared" si="2"/>
        <v>43.021428571428572</v>
      </c>
    </row>
    <row r="161" spans="1:8" ht="25.5" outlineLevel="1">
      <c r="A161" s="105">
        <v>153</v>
      </c>
      <c r="B161" s="106" t="s">
        <v>50</v>
      </c>
      <c r="C161" s="106" t="s">
        <v>127</v>
      </c>
      <c r="D161" s="106" t="s">
        <v>0</v>
      </c>
      <c r="E161" s="107" t="s">
        <v>737</v>
      </c>
      <c r="F161" s="108">
        <v>1944718.81</v>
      </c>
      <c r="G161" s="108">
        <v>350900</v>
      </c>
      <c r="H161" s="109">
        <f t="shared" si="2"/>
        <v>18.043739701371017</v>
      </c>
    </row>
    <row r="162" spans="1:8" outlineLevel="2">
      <c r="A162" s="105">
        <v>154</v>
      </c>
      <c r="B162" s="106" t="s">
        <v>50</v>
      </c>
      <c r="C162" s="106" t="s">
        <v>52</v>
      </c>
      <c r="D162" s="106" t="s">
        <v>0</v>
      </c>
      <c r="E162" s="107" t="s">
        <v>193</v>
      </c>
      <c r="F162" s="108">
        <v>1598187.46</v>
      </c>
      <c r="G162" s="108">
        <v>350900</v>
      </c>
      <c r="H162" s="109">
        <f t="shared" si="2"/>
        <v>21.956122719170878</v>
      </c>
    </row>
    <row r="163" spans="1:8" ht="25.5" outlineLevel="3">
      <c r="A163" s="105">
        <v>155</v>
      </c>
      <c r="B163" s="106" t="s">
        <v>50</v>
      </c>
      <c r="C163" s="106" t="s">
        <v>52</v>
      </c>
      <c r="D163" s="106" t="s">
        <v>7</v>
      </c>
      <c r="E163" s="107" t="s">
        <v>163</v>
      </c>
      <c r="F163" s="108">
        <v>1598187.46</v>
      </c>
      <c r="G163" s="108">
        <v>350900</v>
      </c>
      <c r="H163" s="109">
        <f t="shared" si="2"/>
        <v>21.956122719170878</v>
      </c>
    </row>
    <row r="164" spans="1:8" ht="38.25" outlineLevel="4">
      <c r="A164" s="105">
        <v>156</v>
      </c>
      <c r="B164" s="106" t="s">
        <v>50</v>
      </c>
      <c r="C164" s="106" t="s">
        <v>994</v>
      </c>
      <c r="D164" s="106" t="s">
        <v>0</v>
      </c>
      <c r="E164" s="107" t="s">
        <v>995</v>
      </c>
      <c r="F164" s="108">
        <v>346531.35</v>
      </c>
      <c r="G164" s="108">
        <v>0</v>
      </c>
      <c r="H164" s="109">
        <f t="shared" si="2"/>
        <v>0</v>
      </c>
    </row>
    <row r="165" spans="1:8" ht="25.5" outlineLevel="5">
      <c r="A165" s="105">
        <v>157</v>
      </c>
      <c r="B165" s="106" t="s">
        <v>50</v>
      </c>
      <c r="C165" s="106" t="s">
        <v>994</v>
      </c>
      <c r="D165" s="106" t="s">
        <v>7</v>
      </c>
      <c r="E165" s="107" t="s">
        <v>163</v>
      </c>
      <c r="F165" s="108">
        <v>346531.35</v>
      </c>
      <c r="G165" s="108">
        <v>0</v>
      </c>
      <c r="H165" s="109">
        <f t="shared" si="2"/>
        <v>0</v>
      </c>
    </row>
    <row r="166" spans="1:8" ht="51" outlineLevel="2">
      <c r="A166" s="105">
        <v>158</v>
      </c>
      <c r="B166" s="106" t="s">
        <v>50</v>
      </c>
      <c r="C166" s="106" t="s">
        <v>129</v>
      </c>
      <c r="D166" s="106" t="s">
        <v>0</v>
      </c>
      <c r="E166" s="107" t="s">
        <v>386</v>
      </c>
      <c r="F166" s="108">
        <v>80000</v>
      </c>
      <c r="G166" s="108">
        <v>47119.8</v>
      </c>
      <c r="H166" s="109">
        <f t="shared" si="2"/>
        <v>58.899750000000004</v>
      </c>
    </row>
    <row r="167" spans="1:8" ht="38.25" outlineLevel="3">
      <c r="A167" s="105">
        <v>159</v>
      </c>
      <c r="B167" s="106" t="s">
        <v>50</v>
      </c>
      <c r="C167" s="106" t="s">
        <v>53</v>
      </c>
      <c r="D167" s="106" t="s">
        <v>0</v>
      </c>
      <c r="E167" s="107" t="s">
        <v>194</v>
      </c>
      <c r="F167" s="108">
        <v>80000</v>
      </c>
      <c r="G167" s="108">
        <v>47119.8</v>
      </c>
      <c r="H167" s="109">
        <f t="shared" si="2"/>
        <v>58.899750000000004</v>
      </c>
    </row>
    <row r="168" spans="1:8" ht="25.5" outlineLevel="4">
      <c r="A168" s="105">
        <v>160</v>
      </c>
      <c r="B168" s="106" t="s">
        <v>50</v>
      </c>
      <c r="C168" s="106" t="s">
        <v>53</v>
      </c>
      <c r="D168" s="106" t="s">
        <v>7</v>
      </c>
      <c r="E168" s="107" t="s">
        <v>163</v>
      </c>
      <c r="F168" s="108">
        <v>80000</v>
      </c>
      <c r="G168" s="108">
        <v>47119.8</v>
      </c>
      <c r="H168" s="109">
        <f t="shared" si="2"/>
        <v>58.899750000000004</v>
      </c>
    </row>
    <row r="169" spans="1:8" ht="25.5" outlineLevel="5">
      <c r="A169" s="105">
        <v>161</v>
      </c>
      <c r="B169" s="106" t="s">
        <v>50</v>
      </c>
      <c r="C169" s="106" t="s">
        <v>130</v>
      </c>
      <c r="D169" s="106" t="s">
        <v>0</v>
      </c>
      <c r="E169" s="107" t="s">
        <v>738</v>
      </c>
      <c r="F169" s="108">
        <v>753248.88</v>
      </c>
      <c r="G169" s="108">
        <v>516381.88</v>
      </c>
      <c r="H169" s="109">
        <f t="shared" si="2"/>
        <v>68.553952579391819</v>
      </c>
    </row>
    <row r="170" spans="1:8" ht="25.5" outlineLevel="2">
      <c r="A170" s="105">
        <v>162</v>
      </c>
      <c r="B170" s="106" t="s">
        <v>50</v>
      </c>
      <c r="C170" s="106" t="s">
        <v>54</v>
      </c>
      <c r="D170" s="106" t="s">
        <v>0</v>
      </c>
      <c r="E170" s="107" t="s">
        <v>195</v>
      </c>
      <c r="F170" s="108">
        <v>588248.88</v>
      </c>
      <c r="G170" s="108">
        <v>403048.88</v>
      </c>
      <c r="H170" s="109">
        <f t="shared" si="2"/>
        <v>68.516727137670031</v>
      </c>
    </row>
    <row r="171" spans="1:8" ht="25.5" outlineLevel="4">
      <c r="A171" s="105">
        <v>163</v>
      </c>
      <c r="B171" s="106" t="s">
        <v>50</v>
      </c>
      <c r="C171" s="106" t="s">
        <v>54</v>
      </c>
      <c r="D171" s="106" t="s">
        <v>7</v>
      </c>
      <c r="E171" s="107" t="s">
        <v>163</v>
      </c>
      <c r="F171" s="108">
        <v>588248.88</v>
      </c>
      <c r="G171" s="108">
        <v>403048.88</v>
      </c>
      <c r="H171" s="109">
        <f t="shared" si="2"/>
        <v>68.516727137670031</v>
      </c>
    </row>
    <row r="172" spans="1:8" s="104" customFormat="1" outlineLevel="5">
      <c r="A172" s="105">
        <v>164</v>
      </c>
      <c r="B172" s="106" t="s">
        <v>50</v>
      </c>
      <c r="C172" s="106" t="s">
        <v>593</v>
      </c>
      <c r="D172" s="106" t="s">
        <v>0</v>
      </c>
      <c r="E172" s="107" t="s">
        <v>594</v>
      </c>
      <c r="F172" s="108">
        <v>51667</v>
      </c>
      <c r="G172" s="108">
        <v>0</v>
      </c>
      <c r="H172" s="109">
        <f t="shared" si="2"/>
        <v>0</v>
      </c>
    </row>
    <row r="173" spans="1:8" ht="25.5" outlineLevel="5">
      <c r="A173" s="105">
        <v>165</v>
      </c>
      <c r="B173" s="106" t="s">
        <v>50</v>
      </c>
      <c r="C173" s="106" t="s">
        <v>593</v>
      </c>
      <c r="D173" s="106" t="s">
        <v>7</v>
      </c>
      <c r="E173" s="107" t="s">
        <v>163</v>
      </c>
      <c r="F173" s="108">
        <v>51667</v>
      </c>
      <c r="G173" s="108">
        <v>0</v>
      </c>
      <c r="H173" s="109">
        <f t="shared" si="2"/>
        <v>0</v>
      </c>
    </row>
    <row r="174" spans="1:8" ht="25.5" outlineLevel="1">
      <c r="A174" s="105">
        <v>166</v>
      </c>
      <c r="B174" s="106" t="s">
        <v>50</v>
      </c>
      <c r="C174" s="106" t="s">
        <v>642</v>
      </c>
      <c r="D174" s="106" t="s">
        <v>0</v>
      </c>
      <c r="E174" s="107" t="s">
        <v>643</v>
      </c>
      <c r="F174" s="108">
        <v>113333</v>
      </c>
      <c r="G174" s="108">
        <v>113333</v>
      </c>
      <c r="H174" s="109">
        <f t="shared" si="2"/>
        <v>100</v>
      </c>
    </row>
    <row r="175" spans="1:8" ht="25.5" outlineLevel="2">
      <c r="A175" s="105">
        <v>167</v>
      </c>
      <c r="B175" s="106" t="s">
        <v>50</v>
      </c>
      <c r="C175" s="106" t="s">
        <v>642</v>
      </c>
      <c r="D175" s="106" t="s">
        <v>7</v>
      </c>
      <c r="E175" s="107" t="s">
        <v>163</v>
      </c>
      <c r="F175" s="108">
        <v>113333</v>
      </c>
      <c r="G175" s="108">
        <v>113333</v>
      </c>
      <c r="H175" s="109">
        <f t="shared" si="2"/>
        <v>100</v>
      </c>
    </row>
    <row r="176" spans="1:8" s="104" customFormat="1" outlineLevel="4">
      <c r="A176" s="99">
        <v>168</v>
      </c>
      <c r="B176" s="100" t="s">
        <v>55</v>
      </c>
      <c r="C176" s="100" t="s">
        <v>117</v>
      </c>
      <c r="D176" s="100" t="s">
        <v>0</v>
      </c>
      <c r="E176" s="101" t="s">
        <v>739</v>
      </c>
      <c r="F176" s="102">
        <v>322934891.63</v>
      </c>
      <c r="G176" s="102">
        <v>121779884.20999999</v>
      </c>
      <c r="H176" s="110">
        <f t="shared" si="2"/>
        <v>37.71035195216016</v>
      </c>
    </row>
    <row r="177" spans="1:8" s="104" customFormat="1" outlineLevel="5">
      <c r="A177" s="105">
        <v>169</v>
      </c>
      <c r="B177" s="106" t="s">
        <v>56</v>
      </c>
      <c r="C177" s="106" t="s">
        <v>117</v>
      </c>
      <c r="D177" s="106" t="s">
        <v>0</v>
      </c>
      <c r="E177" s="107" t="s">
        <v>196</v>
      </c>
      <c r="F177" s="108">
        <v>852201.58</v>
      </c>
      <c r="G177" s="108">
        <v>664594.12</v>
      </c>
      <c r="H177" s="109">
        <f t="shared" si="2"/>
        <v>77.985553605756053</v>
      </c>
    </row>
    <row r="178" spans="1:8" ht="38.25" outlineLevel="4">
      <c r="A178" s="105">
        <v>170</v>
      </c>
      <c r="B178" s="106" t="s">
        <v>56</v>
      </c>
      <c r="C178" s="106" t="s">
        <v>118</v>
      </c>
      <c r="D178" s="106" t="s">
        <v>0</v>
      </c>
      <c r="E178" s="107" t="s">
        <v>714</v>
      </c>
      <c r="F178" s="108">
        <v>446939.58</v>
      </c>
      <c r="G178" s="108">
        <v>392641.49</v>
      </c>
      <c r="H178" s="109">
        <f t="shared" si="2"/>
        <v>87.851134151063548</v>
      </c>
    </row>
    <row r="179" spans="1:8" ht="25.5" outlineLevel="5">
      <c r="A179" s="105">
        <v>171</v>
      </c>
      <c r="B179" s="106" t="s">
        <v>56</v>
      </c>
      <c r="C179" s="106" t="s">
        <v>131</v>
      </c>
      <c r="D179" s="106" t="s">
        <v>0</v>
      </c>
      <c r="E179" s="107" t="s">
        <v>646</v>
      </c>
      <c r="F179" s="108">
        <v>446939.58</v>
      </c>
      <c r="G179" s="108">
        <v>392641.49</v>
      </c>
      <c r="H179" s="109">
        <f t="shared" si="2"/>
        <v>87.851134151063548</v>
      </c>
    </row>
    <row r="180" spans="1:8" ht="25.5" outlineLevel="5">
      <c r="A180" s="105">
        <v>172</v>
      </c>
      <c r="B180" s="106" t="s">
        <v>56</v>
      </c>
      <c r="C180" s="106" t="s">
        <v>57</v>
      </c>
      <c r="D180" s="106" t="s">
        <v>0</v>
      </c>
      <c r="E180" s="107" t="s">
        <v>197</v>
      </c>
      <c r="F180" s="108">
        <v>415939.58</v>
      </c>
      <c r="G180" s="108">
        <v>375294.58</v>
      </c>
      <c r="H180" s="109">
        <f t="shared" si="2"/>
        <v>90.228148040155247</v>
      </c>
    </row>
    <row r="181" spans="1:8" ht="25.5" outlineLevel="5">
      <c r="A181" s="105">
        <v>173</v>
      </c>
      <c r="B181" s="106" t="s">
        <v>56</v>
      </c>
      <c r="C181" s="106" t="s">
        <v>57</v>
      </c>
      <c r="D181" s="106" t="s">
        <v>7</v>
      </c>
      <c r="E181" s="107" t="s">
        <v>163</v>
      </c>
      <c r="F181" s="108">
        <v>415939.58</v>
      </c>
      <c r="G181" s="108">
        <v>375294.58</v>
      </c>
      <c r="H181" s="109">
        <f t="shared" si="2"/>
        <v>90.228148040155247</v>
      </c>
    </row>
    <row r="182" spans="1:8" ht="38.25" outlineLevel="4">
      <c r="A182" s="105">
        <v>174</v>
      </c>
      <c r="B182" s="106" t="s">
        <v>56</v>
      </c>
      <c r="C182" s="106" t="s">
        <v>644</v>
      </c>
      <c r="D182" s="106" t="s">
        <v>0</v>
      </c>
      <c r="E182" s="107" t="s">
        <v>645</v>
      </c>
      <c r="F182" s="108">
        <v>31000</v>
      </c>
      <c r="G182" s="108">
        <v>17346.91</v>
      </c>
      <c r="H182" s="109">
        <f t="shared" si="2"/>
        <v>55.957774193548381</v>
      </c>
    </row>
    <row r="183" spans="1:8" ht="38.25" outlineLevel="5">
      <c r="A183" s="105">
        <v>175</v>
      </c>
      <c r="B183" s="106" t="s">
        <v>56</v>
      </c>
      <c r="C183" s="106" t="s">
        <v>644</v>
      </c>
      <c r="D183" s="106" t="s">
        <v>66</v>
      </c>
      <c r="E183" s="107" t="s">
        <v>203</v>
      </c>
      <c r="F183" s="108">
        <v>31000</v>
      </c>
      <c r="G183" s="108">
        <v>17346.91</v>
      </c>
      <c r="H183" s="109">
        <f t="shared" si="2"/>
        <v>55.957774193548381</v>
      </c>
    </row>
    <row r="184" spans="1:8" outlineLevel="4">
      <c r="A184" s="105">
        <v>176</v>
      </c>
      <c r="B184" s="106" t="s">
        <v>56</v>
      </c>
      <c r="C184" s="106" t="s">
        <v>116</v>
      </c>
      <c r="D184" s="106" t="s">
        <v>0</v>
      </c>
      <c r="E184" s="107" t="s">
        <v>380</v>
      </c>
      <c r="F184" s="108">
        <v>405262</v>
      </c>
      <c r="G184" s="108">
        <v>271952.63</v>
      </c>
      <c r="H184" s="109">
        <f t="shared" si="2"/>
        <v>67.105386145259118</v>
      </c>
    </row>
    <row r="185" spans="1:8" outlineLevel="5">
      <c r="A185" s="105">
        <v>177</v>
      </c>
      <c r="B185" s="106" t="s">
        <v>56</v>
      </c>
      <c r="C185" s="106" t="s">
        <v>58</v>
      </c>
      <c r="D185" s="106" t="s">
        <v>0</v>
      </c>
      <c r="E185" s="107" t="s">
        <v>199</v>
      </c>
      <c r="F185" s="108">
        <v>405262</v>
      </c>
      <c r="G185" s="108">
        <v>271952.63</v>
      </c>
      <c r="H185" s="109">
        <f t="shared" si="2"/>
        <v>67.105386145259118</v>
      </c>
    </row>
    <row r="186" spans="1:8" s="104" customFormat="1" ht="25.5">
      <c r="A186" s="105">
        <v>178</v>
      </c>
      <c r="B186" s="106" t="s">
        <v>56</v>
      </c>
      <c r="C186" s="106" t="s">
        <v>58</v>
      </c>
      <c r="D186" s="106" t="s">
        <v>7</v>
      </c>
      <c r="E186" s="107" t="s">
        <v>163</v>
      </c>
      <c r="F186" s="108">
        <v>405262</v>
      </c>
      <c r="G186" s="108">
        <v>271952.63</v>
      </c>
      <c r="H186" s="109">
        <f t="shared" si="2"/>
        <v>67.105386145259118</v>
      </c>
    </row>
    <row r="187" spans="1:8" outlineLevel="1">
      <c r="A187" s="105">
        <v>179</v>
      </c>
      <c r="B187" s="106" t="s">
        <v>59</v>
      </c>
      <c r="C187" s="106" t="s">
        <v>117</v>
      </c>
      <c r="D187" s="106" t="s">
        <v>0</v>
      </c>
      <c r="E187" s="107" t="s">
        <v>200</v>
      </c>
      <c r="F187" s="108">
        <v>184402301.75999999</v>
      </c>
      <c r="G187" s="108">
        <v>11175619.58</v>
      </c>
      <c r="H187" s="109">
        <f t="shared" si="2"/>
        <v>6.0604555763870529</v>
      </c>
    </row>
    <row r="188" spans="1:8" ht="38.25" outlineLevel="2">
      <c r="A188" s="105">
        <v>180</v>
      </c>
      <c r="B188" s="106" t="s">
        <v>59</v>
      </c>
      <c r="C188" s="106" t="s">
        <v>118</v>
      </c>
      <c r="D188" s="106" t="s">
        <v>0</v>
      </c>
      <c r="E188" s="107" t="s">
        <v>714</v>
      </c>
      <c r="F188" s="108">
        <v>9238259.2599999998</v>
      </c>
      <c r="G188" s="108">
        <v>6869819.5800000001</v>
      </c>
      <c r="H188" s="109">
        <f t="shared" si="2"/>
        <v>74.362706075430069</v>
      </c>
    </row>
    <row r="189" spans="1:8" s="104" customFormat="1" ht="38.25" outlineLevel="3">
      <c r="A189" s="105">
        <v>181</v>
      </c>
      <c r="B189" s="106" t="s">
        <v>59</v>
      </c>
      <c r="C189" s="106" t="s">
        <v>133</v>
      </c>
      <c r="D189" s="106" t="s">
        <v>0</v>
      </c>
      <c r="E189" s="107" t="s">
        <v>387</v>
      </c>
      <c r="F189" s="108">
        <v>9238259.2599999998</v>
      </c>
      <c r="G189" s="108">
        <v>6869819.5800000001</v>
      </c>
      <c r="H189" s="109">
        <f t="shared" si="2"/>
        <v>74.362706075430069</v>
      </c>
    </row>
    <row r="190" spans="1:8" ht="25.5" outlineLevel="4">
      <c r="A190" s="105">
        <v>182</v>
      </c>
      <c r="B190" s="106" t="s">
        <v>59</v>
      </c>
      <c r="C190" s="106" t="s">
        <v>60</v>
      </c>
      <c r="D190" s="106" t="s">
        <v>0</v>
      </c>
      <c r="E190" s="107" t="s">
        <v>413</v>
      </c>
      <c r="F190" s="108">
        <v>4436485.21</v>
      </c>
      <c r="G190" s="108">
        <v>2374984.59</v>
      </c>
      <c r="H190" s="109">
        <f t="shared" si="2"/>
        <v>53.533021695794183</v>
      </c>
    </row>
    <row r="191" spans="1:8" ht="25.5" outlineLevel="5">
      <c r="A191" s="105">
        <v>183</v>
      </c>
      <c r="B191" s="106" t="s">
        <v>59</v>
      </c>
      <c r="C191" s="106" t="s">
        <v>60</v>
      </c>
      <c r="D191" s="106" t="s">
        <v>7</v>
      </c>
      <c r="E191" s="107" t="s">
        <v>163</v>
      </c>
      <c r="F191" s="108">
        <v>4436485.21</v>
      </c>
      <c r="G191" s="108">
        <v>2374984.59</v>
      </c>
      <c r="H191" s="109">
        <f t="shared" si="2"/>
        <v>53.533021695794183</v>
      </c>
    </row>
    <row r="192" spans="1:8" s="104" customFormat="1" ht="25.5">
      <c r="A192" s="105">
        <v>184</v>
      </c>
      <c r="B192" s="106" t="s">
        <v>59</v>
      </c>
      <c r="C192" s="106" t="s">
        <v>61</v>
      </c>
      <c r="D192" s="106" t="s">
        <v>0</v>
      </c>
      <c r="E192" s="107" t="s">
        <v>414</v>
      </c>
      <c r="F192" s="108">
        <v>4801774.05</v>
      </c>
      <c r="G192" s="108">
        <v>4494834.99</v>
      </c>
      <c r="H192" s="109">
        <f t="shared" si="2"/>
        <v>93.607798767624246</v>
      </c>
    </row>
    <row r="193" spans="1:8" ht="25.5" outlineLevel="1">
      <c r="A193" s="105">
        <v>185</v>
      </c>
      <c r="B193" s="106" t="s">
        <v>59</v>
      </c>
      <c r="C193" s="106" t="s">
        <v>61</v>
      </c>
      <c r="D193" s="106" t="s">
        <v>7</v>
      </c>
      <c r="E193" s="107" t="s">
        <v>163</v>
      </c>
      <c r="F193" s="108">
        <v>4801774.05</v>
      </c>
      <c r="G193" s="108">
        <v>4494834.99</v>
      </c>
      <c r="H193" s="109">
        <f t="shared" si="2"/>
        <v>93.607798767624246</v>
      </c>
    </row>
    <row r="194" spans="1:8" ht="38.25" outlineLevel="2">
      <c r="A194" s="105">
        <v>186</v>
      </c>
      <c r="B194" s="106" t="s">
        <v>59</v>
      </c>
      <c r="C194" s="106" t="s">
        <v>135</v>
      </c>
      <c r="D194" s="106" t="s">
        <v>0</v>
      </c>
      <c r="E194" s="107" t="s">
        <v>846</v>
      </c>
      <c r="F194" s="108">
        <v>175116042.5</v>
      </c>
      <c r="G194" s="108">
        <v>4257800</v>
      </c>
      <c r="H194" s="109">
        <f t="shared" si="2"/>
        <v>2.4314162992805186</v>
      </c>
    </row>
    <row r="195" spans="1:8" ht="38.25" outlineLevel="3">
      <c r="A195" s="105">
        <v>187</v>
      </c>
      <c r="B195" s="106" t="s">
        <v>59</v>
      </c>
      <c r="C195" s="106" t="s">
        <v>411</v>
      </c>
      <c r="D195" s="106" t="s">
        <v>0</v>
      </c>
      <c r="E195" s="107" t="s">
        <v>415</v>
      </c>
      <c r="F195" s="108">
        <v>56353500</v>
      </c>
      <c r="G195" s="108">
        <v>3998000</v>
      </c>
      <c r="H195" s="109">
        <f t="shared" si="2"/>
        <v>7.094501672478196</v>
      </c>
    </row>
    <row r="196" spans="1:8" ht="40.5" customHeight="1" outlineLevel="4">
      <c r="A196" s="105">
        <v>188</v>
      </c>
      <c r="B196" s="106" t="s">
        <v>59</v>
      </c>
      <c r="C196" s="106" t="s">
        <v>412</v>
      </c>
      <c r="D196" s="106" t="s">
        <v>0</v>
      </c>
      <c r="E196" s="107" t="s">
        <v>416</v>
      </c>
      <c r="F196" s="108">
        <v>3998000</v>
      </c>
      <c r="G196" s="108">
        <v>3998000</v>
      </c>
      <c r="H196" s="109">
        <f t="shared" si="2"/>
        <v>100</v>
      </c>
    </row>
    <row r="197" spans="1:8" s="104" customFormat="1" outlineLevel="5">
      <c r="A197" s="105">
        <v>189</v>
      </c>
      <c r="B197" s="106" t="s">
        <v>59</v>
      </c>
      <c r="C197" s="106" t="s">
        <v>412</v>
      </c>
      <c r="D197" s="106" t="s">
        <v>45</v>
      </c>
      <c r="E197" s="107" t="s">
        <v>198</v>
      </c>
      <c r="F197" s="108">
        <v>3998000</v>
      </c>
      <c r="G197" s="108">
        <v>3998000</v>
      </c>
      <c r="H197" s="109">
        <f t="shared" si="2"/>
        <v>100</v>
      </c>
    </row>
    <row r="198" spans="1:8" ht="25.5" outlineLevel="4">
      <c r="A198" s="105">
        <v>190</v>
      </c>
      <c r="B198" s="106" t="s">
        <v>59</v>
      </c>
      <c r="C198" s="106" t="s">
        <v>852</v>
      </c>
      <c r="D198" s="106" t="s">
        <v>0</v>
      </c>
      <c r="E198" s="107" t="s">
        <v>853</v>
      </c>
      <c r="F198" s="108">
        <v>50784800</v>
      </c>
      <c r="G198" s="108">
        <v>0</v>
      </c>
      <c r="H198" s="109">
        <f t="shared" si="2"/>
        <v>0</v>
      </c>
    </row>
    <row r="199" spans="1:8" outlineLevel="5">
      <c r="A199" s="105">
        <v>191</v>
      </c>
      <c r="B199" s="106" t="s">
        <v>59</v>
      </c>
      <c r="C199" s="106" t="s">
        <v>852</v>
      </c>
      <c r="D199" s="106" t="s">
        <v>45</v>
      </c>
      <c r="E199" s="107" t="s">
        <v>198</v>
      </c>
      <c r="F199" s="108">
        <v>50784800</v>
      </c>
      <c r="G199" s="108">
        <v>0</v>
      </c>
      <c r="H199" s="109">
        <f t="shared" si="2"/>
        <v>0</v>
      </c>
    </row>
    <row r="200" spans="1:8" ht="25.5" outlineLevel="4">
      <c r="A200" s="105">
        <v>192</v>
      </c>
      <c r="B200" s="106" t="s">
        <v>59</v>
      </c>
      <c r="C200" s="106" t="s">
        <v>854</v>
      </c>
      <c r="D200" s="106" t="s">
        <v>0</v>
      </c>
      <c r="E200" s="107" t="s">
        <v>853</v>
      </c>
      <c r="F200" s="108">
        <v>1570700</v>
      </c>
      <c r="G200" s="108">
        <v>0</v>
      </c>
      <c r="H200" s="109">
        <f t="shared" si="2"/>
        <v>0</v>
      </c>
    </row>
    <row r="201" spans="1:8" outlineLevel="5">
      <c r="A201" s="105">
        <v>193</v>
      </c>
      <c r="B201" s="106" t="s">
        <v>59</v>
      </c>
      <c r="C201" s="106" t="s">
        <v>854</v>
      </c>
      <c r="D201" s="106" t="s">
        <v>45</v>
      </c>
      <c r="E201" s="107" t="s">
        <v>198</v>
      </c>
      <c r="F201" s="108">
        <v>1570700</v>
      </c>
      <c r="G201" s="108">
        <v>0</v>
      </c>
      <c r="H201" s="109">
        <f t="shared" si="2"/>
        <v>0</v>
      </c>
    </row>
    <row r="202" spans="1:8" ht="25.5" outlineLevel="3">
      <c r="A202" s="105">
        <v>194</v>
      </c>
      <c r="B202" s="106" t="s">
        <v>59</v>
      </c>
      <c r="C202" s="106" t="s">
        <v>647</v>
      </c>
      <c r="D202" s="106" t="s">
        <v>0</v>
      </c>
      <c r="E202" s="107" t="s">
        <v>648</v>
      </c>
      <c r="F202" s="108">
        <v>7650120</v>
      </c>
      <c r="G202" s="108">
        <v>234800</v>
      </c>
      <c r="H202" s="109">
        <f t="shared" ref="H202:H265" si="3">G202/F202*100</f>
        <v>3.0692329009218153</v>
      </c>
    </row>
    <row r="203" spans="1:8" ht="51" outlineLevel="4">
      <c r="A203" s="105">
        <v>195</v>
      </c>
      <c r="B203" s="106" t="s">
        <v>59</v>
      </c>
      <c r="C203" s="106" t="s">
        <v>855</v>
      </c>
      <c r="D203" s="106" t="s">
        <v>0</v>
      </c>
      <c r="E203" s="107" t="s">
        <v>856</v>
      </c>
      <c r="F203" s="108">
        <v>4342300</v>
      </c>
      <c r="G203" s="108">
        <v>0</v>
      </c>
      <c r="H203" s="109">
        <f t="shared" si="3"/>
        <v>0</v>
      </c>
    </row>
    <row r="204" spans="1:8" outlineLevel="5">
      <c r="A204" s="105">
        <v>196</v>
      </c>
      <c r="B204" s="106" t="s">
        <v>59</v>
      </c>
      <c r="C204" s="106" t="s">
        <v>855</v>
      </c>
      <c r="D204" s="106" t="s">
        <v>45</v>
      </c>
      <c r="E204" s="107" t="s">
        <v>198</v>
      </c>
      <c r="F204" s="108">
        <v>4342300</v>
      </c>
      <c r="G204" s="108">
        <v>0</v>
      </c>
      <c r="H204" s="109">
        <f t="shared" si="3"/>
        <v>0</v>
      </c>
    </row>
    <row r="205" spans="1:8" ht="51" outlineLevel="1">
      <c r="A205" s="105">
        <v>197</v>
      </c>
      <c r="B205" s="106" t="s">
        <v>59</v>
      </c>
      <c r="C205" s="106" t="s">
        <v>857</v>
      </c>
      <c r="D205" s="106" t="s">
        <v>0</v>
      </c>
      <c r="E205" s="107" t="s">
        <v>856</v>
      </c>
      <c r="F205" s="108">
        <v>134400</v>
      </c>
      <c r="G205" s="108">
        <v>0</v>
      </c>
      <c r="H205" s="109">
        <f t="shared" si="3"/>
        <v>0</v>
      </c>
    </row>
    <row r="206" spans="1:8" outlineLevel="2">
      <c r="A206" s="105">
        <v>198</v>
      </c>
      <c r="B206" s="106" t="s">
        <v>59</v>
      </c>
      <c r="C206" s="106" t="s">
        <v>857</v>
      </c>
      <c r="D206" s="106" t="s">
        <v>45</v>
      </c>
      <c r="E206" s="107" t="s">
        <v>198</v>
      </c>
      <c r="F206" s="108">
        <v>134400</v>
      </c>
      <c r="G206" s="108">
        <v>0</v>
      </c>
      <c r="H206" s="109">
        <f t="shared" si="3"/>
        <v>0</v>
      </c>
    </row>
    <row r="207" spans="1:8" ht="63.75" outlineLevel="3">
      <c r="A207" s="105">
        <v>199</v>
      </c>
      <c r="B207" s="106" t="s">
        <v>59</v>
      </c>
      <c r="C207" s="106" t="s">
        <v>740</v>
      </c>
      <c r="D207" s="106" t="s">
        <v>0</v>
      </c>
      <c r="E207" s="107" t="s">
        <v>741</v>
      </c>
      <c r="F207" s="108">
        <v>2759300</v>
      </c>
      <c r="G207" s="108">
        <v>0</v>
      </c>
      <c r="H207" s="109">
        <f t="shared" si="3"/>
        <v>0</v>
      </c>
    </row>
    <row r="208" spans="1:8" outlineLevel="4">
      <c r="A208" s="105">
        <v>200</v>
      </c>
      <c r="B208" s="106" t="s">
        <v>59</v>
      </c>
      <c r="C208" s="106" t="s">
        <v>740</v>
      </c>
      <c r="D208" s="106" t="s">
        <v>45</v>
      </c>
      <c r="E208" s="107" t="s">
        <v>198</v>
      </c>
      <c r="F208" s="108">
        <v>2759300</v>
      </c>
      <c r="G208" s="108">
        <v>0</v>
      </c>
      <c r="H208" s="109">
        <f t="shared" si="3"/>
        <v>0</v>
      </c>
    </row>
    <row r="209" spans="1:8" ht="38.25" outlineLevel="5">
      <c r="A209" s="105">
        <v>201</v>
      </c>
      <c r="B209" s="106" t="s">
        <v>59</v>
      </c>
      <c r="C209" s="106" t="s">
        <v>858</v>
      </c>
      <c r="D209" s="106" t="s">
        <v>0</v>
      </c>
      <c r="E209" s="107" t="s">
        <v>859</v>
      </c>
      <c r="F209" s="108">
        <v>234800</v>
      </c>
      <c r="G209" s="108">
        <v>234800</v>
      </c>
      <c r="H209" s="109">
        <f t="shared" si="3"/>
        <v>100</v>
      </c>
    </row>
    <row r="210" spans="1:8" s="104" customFormat="1" outlineLevel="5">
      <c r="A210" s="105">
        <v>202</v>
      </c>
      <c r="B210" s="106" t="s">
        <v>59</v>
      </c>
      <c r="C210" s="106" t="s">
        <v>858</v>
      </c>
      <c r="D210" s="106" t="s">
        <v>45</v>
      </c>
      <c r="E210" s="107" t="s">
        <v>198</v>
      </c>
      <c r="F210" s="108">
        <v>234800</v>
      </c>
      <c r="G210" s="108">
        <v>234800</v>
      </c>
      <c r="H210" s="109">
        <f t="shared" si="3"/>
        <v>100</v>
      </c>
    </row>
    <row r="211" spans="1:8" s="104" customFormat="1" ht="63.75" outlineLevel="4">
      <c r="A211" s="105">
        <v>203</v>
      </c>
      <c r="B211" s="106" t="s">
        <v>59</v>
      </c>
      <c r="C211" s="106" t="s">
        <v>742</v>
      </c>
      <c r="D211" s="106" t="s">
        <v>0</v>
      </c>
      <c r="E211" s="107" t="s">
        <v>741</v>
      </c>
      <c r="F211" s="108">
        <v>179320</v>
      </c>
      <c r="G211" s="108">
        <v>0</v>
      </c>
      <c r="H211" s="109">
        <f t="shared" si="3"/>
        <v>0</v>
      </c>
    </row>
    <row r="212" spans="1:8" outlineLevel="5">
      <c r="A212" s="105">
        <v>204</v>
      </c>
      <c r="B212" s="106" t="s">
        <v>59</v>
      </c>
      <c r="C212" s="106" t="s">
        <v>742</v>
      </c>
      <c r="D212" s="106" t="s">
        <v>45</v>
      </c>
      <c r="E212" s="107" t="s">
        <v>198</v>
      </c>
      <c r="F212" s="108">
        <v>179320</v>
      </c>
      <c r="G212" s="108">
        <v>0</v>
      </c>
      <c r="H212" s="109">
        <f t="shared" si="3"/>
        <v>0</v>
      </c>
    </row>
    <row r="213" spans="1:8" ht="25.5" outlineLevel="5">
      <c r="A213" s="105">
        <v>205</v>
      </c>
      <c r="B213" s="106" t="s">
        <v>59</v>
      </c>
      <c r="C213" s="106" t="s">
        <v>860</v>
      </c>
      <c r="D213" s="106" t="s">
        <v>0</v>
      </c>
      <c r="E213" s="107" t="s">
        <v>861</v>
      </c>
      <c r="F213" s="108">
        <v>111112422.5</v>
      </c>
      <c r="G213" s="108">
        <v>25000</v>
      </c>
      <c r="H213" s="109">
        <f t="shared" si="3"/>
        <v>2.249973444688419E-2</v>
      </c>
    </row>
    <row r="214" spans="1:8" ht="51" outlineLevel="4">
      <c r="A214" s="105">
        <v>206</v>
      </c>
      <c r="B214" s="106" t="s">
        <v>59</v>
      </c>
      <c r="C214" s="106" t="s">
        <v>862</v>
      </c>
      <c r="D214" s="106" t="s">
        <v>0</v>
      </c>
      <c r="E214" s="107" t="s">
        <v>863</v>
      </c>
      <c r="F214" s="108">
        <v>25000</v>
      </c>
      <c r="G214" s="108">
        <v>25000</v>
      </c>
      <c r="H214" s="109">
        <f t="shared" si="3"/>
        <v>100</v>
      </c>
    </row>
    <row r="215" spans="1:8" outlineLevel="5">
      <c r="A215" s="105">
        <v>207</v>
      </c>
      <c r="B215" s="106" t="s">
        <v>59</v>
      </c>
      <c r="C215" s="106" t="s">
        <v>862</v>
      </c>
      <c r="D215" s="106" t="s">
        <v>45</v>
      </c>
      <c r="E215" s="107" t="s">
        <v>198</v>
      </c>
      <c r="F215" s="108">
        <v>25000</v>
      </c>
      <c r="G215" s="108">
        <v>25000</v>
      </c>
      <c r="H215" s="109">
        <f t="shared" si="3"/>
        <v>100</v>
      </c>
    </row>
    <row r="216" spans="1:8" ht="38.25" outlineLevel="5">
      <c r="A216" s="105">
        <v>208</v>
      </c>
      <c r="B216" s="106" t="s">
        <v>59</v>
      </c>
      <c r="C216" s="106" t="s">
        <v>864</v>
      </c>
      <c r="D216" s="106" t="s">
        <v>0</v>
      </c>
      <c r="E216" s="107" t="s">
        <v>865</v>
      </c>
      <c r="F216" s="108">
        <v>107754800</v>
      </c>
      <c r="G216" s="108">
        <v>0</v>
      </c>
      <c r="H216" s="109">
        <f t="shared" si="3"/>
        <v>0</v>
      </c>
    </row>
    <row r="217" spans="1:8" outlineLevel="4">
      <c r="A217" s="105">
        <v>209</v>
      </c>
      <c r="B217" s="106" t="s">
        <v>59</v>
      </c>
      <c r="C217" s="106" t="s">
        <v>864</v>
      </c>
      <c r="D217" s="106" t="s">
        <v>45</v>
      </c>
      <c r="E217" s="107" t="s">
        <v>198</v>
      </c>
      <c r="F217" s="108">
        <v>107754800</v>
      </c>
      <c r="G217" s="108">
        <v>0</v>
      </c>
      <c r="H217" s="109">
        <f t="shared" si="3"/>
        <v>0</v>
      </c>
    </row>
    <row r="218" spans="1:8" s="104" customFormat="1" ht="38.25" outlineLevel="5">
      <c r="A218" s="105">
        <v>210</v>
      </c>
      <c r="B218" s="106" t="s">
        <v>59</v>
      </c>
      <c r="C218" s="106" t="s">
        <v>866</v>
      </c>
      <c r="D218" s="106" t="s">
        <v>0</v>
      </c>
      <c r="E218" s="107" t="s">
        <v>867</v>
      </c>
      <c r="F218" s="108">
        <v>3332622.5</v>
      </c>
      <c r="G218" s="108">
        <v>0</v>
      </c>
      <c r="H218" s="109">
        <f t="shared" si="3"/>
        <v>0</v>
      </c>
    </row>
    <row r="219" spans="1:8" s="104" customFormat="1" outlineLevel="5">
      <c r="A219" s="105">
        <v>211</v>
      </c>
      <c r="B219" s="106" t="s">
        <v>59</v>
      </c>
      <c r="C219" s="106" t="s">
        <v>866</v>
      </c>
      <c r="D219" s="106" t="s">
        <v>45</v>
      </c>
      <c r="E219" s="107" t="s">
        <v>198</v>
      </c>
      <c r="F219" s="108">
        <v>3332622.5</v>
      </c>
      <c r="G219" s="108">
        <v>0</v>
      </c>
      <c r="H219" s="109">
        <f t="shared" si="3"/>
        <v>0</v>
      </c>
    </row>
    <row r="220" spans="1:8" outlineLevel="5">
      <c r="A220" s="105">
        <v>212</v>
      </c>
      <c r="B220" s="106" t="s">
        <v>59</v>
      </c>
      <c r="C220" s="106" t="s">
        <v>116</v>
      </c>
      <c r="D220" s="106" t="s">
        <v>0</v>
      </c>
      <c r="E220" s="107" t="s">
        <v>380</v>
      </c>
      <c r="F220" s="108">
        <v>48000</v>
      </c>
      <c r="G220" s="108">
        <v>48000</v>
      </c>
      <c r="H220" s="109">
        <f t="shared" si="3"/>
        <v>100</v>
      </c>
    </row>
    <row r="221" spans="1:8" outlineLevel="5">
      <c r="A221" s="105">
        <v>213</v>
      </c>
      <c r="B221" s="106" t="s">
        <v>59</v>
      </c>
      <c r="C221" s="106" t="s">
        <v>13</v>
      </c>
      <c r="D221" s="106" t="s">
        <v>0</v>
      </c>
      <c r="E221" s="107" t="s">
        <v>166</v>
      </c>
      <c r="F221" s="108">
        <v>48000</v>
      </c>
      <c r="G221" s="108">
        <v>48000</v>
      </c>
      <c r="H221" s="109">
        <f t="shared" si="3"/>
        <v>100</v>
      </c>
    </row>
    <row r="222" spans="1:8" ht="25.5" outlineLevel="3">
      <c r="A222" s="105">
        <v>214</v>
      </c>
      <c r="B222" s="106" t="s">
        <v>59</v>
      </c>
      <c r="C222" s="106" t="s">
        <v>13</v>
      </c>
      <c r="D222" s="106" t="s">
        <v>7</v>
      </c>
      <c r="E222" s="107" t="s">
        <v>163</v>
      </c>
      <c r="F222" s="108">
        <v>48000</v>
      </c>
      <c r="G222" s="108">
        <v>48000</v>
      </c>
      <c r="H222" s="109">
        <f t="shared" si="3"/>
        <v>100</v>
      </c>
    </row>
    <row r="223" spans="1:8" outlineLevel="4">
      <c r="A223" s="105">
        <v>215</v>
      </c>
      <c r="B223" s="106" t="s">
        <v>62</v>
      </c>
      <c r="C223" s="106" t="s">
        <v>117</v>
      </c>
      <c r="D223" s="106" t="s">
        <v>0</v>
      </c>
      <c r="E223" s="107" t="s">
        <v>201</v>
      </c>
      <c r="F223" s="108">
        <v>132265883.09</v>
      </c>
      <c r="G223" s="108">
        <v>106338872.62</v>
      </c>
      <c r="H223" s="109">
        <f t="shared" si="3"/>
        <v>80.397809424250383</v>
      </c>
    </row>
    <row r="224" spans="1:8" ht="38.25" outlineLevel="5">
      <c r="A224" s="105">
        <v>216</v>
      </c>
      <c r="B224" s="106" t="s">
        <v>62</v>
      </c>
      <c r="C224" s="106" t="s">
        <v>118</v>
      </c>
      <c r="D224" s="106" t="s">
        <v>0</v>
      </c>
      <c r="E224" s="107" t="s">
        <v>714</v>
      </c>
      <c r="F224" s="108">
        <v>3270294.42</v>
      </c>
      <c r="G224" s="108">
        <v>2819919.42</v>
      </c>
      <c r="H224" s="109">
        <f t="shared" si="3"/>
        <v>86.228304178190783</v>
      </c>
    </row>
    <row r="225" spans="1:8" ht="25.5" outlineLevel="5">
      <c r="A225" s="105">
        <v>217</v>
      </c>
      <c r="B225" s="106" t="s">
        <v>62</v>
      </c>
      <c r="C225" s="106" t="s">
        <v>131</v>
      </c>
      <c r="D225" s="106" t="s">
        <v>0</v>
      </c>
      <c r="E225" s="107" t="s">
        <v>646</v>
      </c>
      <c r="F225" s="108">
        <v>300996</v>
      </c>
      <c r="G225" s="108">
        <v>0</v>
      </c>
      <c r="H225" s="109">
        <f t="shared" si="3"/>
        <v>0</v>
      </c>
    </row>
    <row r="226" spans="1:8" outlineLevel="5">
      <c r="A226" s="105">
        <v>218</v>
      </c>
      <c r="B226" s="106" t="s">
        <v>62</v>
      </c>
      <c r="C226" s="106" t="s">
        <v>868</v>
      </c>
      <c r="D226" s="106" t="s">
        <v>0</v>
      </c>
      <c r="E226" s="107" t="s">
        <v>869</v>
      </c>
      <c r="F226" s="108">
        <v>300996</v>
      </c>
      <c r="G226" s="108">
        <v>0</v>
      </c>
      <c r="H226" s="109">
        <f t="shared" si="3"/>
        <v>0</v>
      </c>
    </row>
    <row r="227" spans="1:8" ht="25.5" outlineLevel="5">
      <c r="A227" s="105">
        <v>219</v>
      </c>
      <c r="B227" s="106" t="s">
        <v>62</v>
      </c>
      <c r="C227" s="106" t="s">
        <v>868</v>
      </c>
      <c r="D227" s="106" t="s">
        <v>7</v>
      </c>
      <c r="E227" s="107" t="s">
        <v>163</v>
      </c>
      <c r="F227" s="108">
        <v>300996</v>
      </c>
      <c r="G227" s="108">
        <v>0</v>
      </c>
      <c r="H227" s="109">
        <f t="shared" si="3"/>
        <v>0</v>
      </c>
    </row>
    <row r="228" spans="1:8" ht="27" customHeight="1" outlineLevel="3">
      <c r="A228" s="105">
        <v>220</v>
      </c>
      <c r="B228" s="106" t="s">
        <v>62</v>
      </c>
      <c r="C228" s="106" t="s">
        <v>870</v>
      </c>
      <c r="D228" s="106" t="s">
        <v>0</v>
      </c>
      <c r="E228" s="107" t="s">
        <v>871</v>
      </c>
      <c r="F228" s="108">
        <v>2969298.42</v>
      </c>
      <c r="G228" s="108">
        <v>2819919.42</v>
      </c>
      <c r="H228" s="109">
        <f t="shared" si="3"/>
        <v>94.969215657347092</v>
      </c>
    </row>
    <row r="229" spans="1:8" ht="29.25" customHeight="1" outlineLevel="4">
      <c r="A229" s="105">
        <v>221</v>
      </c>
      <c r="B229" s="106" t="s">
        <v>62</v>
      </c>
      <c r="C229" s="106" t="s">
        <v>872</v>
      </c>
      <c r="D229" s="106" t="s">
        <v>0</v>
      </c>
      <c r="E229" s="107" t="s">
        <v>873</v>
      </c>
      <c r="F229" s="108">
        <v>2884700</v>
      </c>
      <c r="G229" s="108">
        <v>2735321</v>
      </c>
      <c r="H229" s="109">
        <f t="shared" si="3"/>
        <v>94.821679897389672</v>
      </c>
    </row>
    <row r="230" spans="1:8" ht="25.5" outlineLevel="5">
      <c r="A230" s="105">
        <v>222</v>
      </c>
      <c r="B230" s="106" t="s">
        <v>62</v>
      </c>
      <c r="C230" s="106" t="s">
        <v>872</v>
      </c>
      <c r="D230" s="106" t="s">
        <v>7</v>
      </c>
      <c r="E230" s="107" t="s">
        <v>163</v>
      </c>
      <c r="F230" s="108">
        <v>2884700</v>
      </c>
      <c r="G230" s="108">
        <v>2735321</v>
      </c>
      <c r="H230" s="109">
        <f t="shared" si="3"/>
        <v>94.821679897389672</v>
      </c>
    </row>
    <row r="231" spans="1:8" s="104" customFormat="1" ht="30" customHeight="1" outlineLevel="4">
      <c r="A231" s="105">
        <v>223</v>
      </c>
      <c r="B231" s="106" t="s">
        <v>62</v>
      </c>
      <c r="C231" s="106" t="s">
        <v>874</v>
      </c>
      <c r="D231" s="106" t="s">
        <v>0</v>
      </c>
      <c r="E231" s="107" t="s">
        <v>873</v>
      </c>
      <c r="F231" s="108">
        <v>84598.42</v>
      </c>
      <c r="G231" s="108">
        <v>84598.42</v>
      </c>
      <c r="H231" s="109">
        <f t="shared" si="3"/>
        <v>100</v>
      </c>
    </row>
    <row r="232" spans="1:8" ht="25.5" outlineLevel="5">
      <c r="A232" s="105">
        <v>224</v>
      </c>
      <c r="B232" s="106" t="s">
        <v>62</v>
      </c>
      <c r="C232" s="106" t="s">
        <v>874</v>
      </c>
      <c r="D232" s="106" t="s">
        <v>7</v>
      </c>
      <c r="E232" s="107" t="s">
        <v>163</v>
      </c>
      <c r="F232" s="108">
        <v>84598.42</v>
      </c>
      <c r="G232" s="108">
        <v>84598.42</v>
      </c>
      <c r="H232" s="109">
        <f t="shared" si="3"/>
        <v>100</v>
      </c>
    </row>
    <row r="233" spans="1:8" ht="38.25" outlineLevel="2">
      <c r="A233" s="105">
        <v>225</v>
      </c>
      <c r="B233" s="106" t="s">
        <v>62</v>
      </c>
      <c r="C233" s="106" t="s">
        <v>135</v>
      </c>
      <c r="D233" s="106" t="s">
        <v>0</v>
      </c>
      <c r="E233" s="107" t="s">
        <v>846</v>
      </c>
      <c r="F233" s="108">
        <v>7844025.9299999997</v>
      </c>
      <c r="G233" s="108">
        <v>6552418.7699999996</v>
      </c>
      <c r="H233" s="109">
        <f t="shared" si="3"/>
        <v>83.533874422059696</v>
      </c>
    </row>
    <row r="234" spans="1:8" ht="38.25" outlineLevel="3">
      <c r="A234" s="105">
        <v>226</v>
      </c>
      <c r="B234" s="106" t="s">
        <v>62</v>
      </c>
      <c r="C234" s="106" t="s">
        <v>137</v>
      </c>
      <c r="D234" s="106" t="s">
        <v>0</v>
      </c>
      <c r="E234" s="107" t="s">
        <v>743</v>
      </c>
      <c r="F234" s="108">
        <v>7844025.9299999997</v>
      </c>
      <c r="G234" s="108">
        <v>6552418.7699999996</v>
      </c>
      <c r="H234" s="109">
        <f t="shared" si="3"/>
        <v>83.533874422059696</v>
      </c>
    </row>
    <row r="235" spans="1:8" ht="25.5" outlineLevel="4">
      <c r="A235" s="105">
        <v>227</v>
      </c>
      <c r="B235" s="106" t="s">
        <v>62</v>
      </c>
      <c r="C235" s="106" t="s">
        <v>63</v>
      </c>
      <c r="D235" s="106" t="s">
        <v>0</v>
      </c>
      <c r="E235" s="107" t="s">
        <v>216</v>
      </c>
      <c r="F235" s="108">
        <v>7844025.9299999997</v>
      </c>
      <c r="G235" s="108">
        <v>6552418.7699999996</v>
      </c>
      <c r="H235" s="109">
        <f t="shared" si="3"/>
        <v>83.533874422059696</v>
      </c>
    </row>
    <row r="236" spans="1:8" ht="25.5" outlineLevel="5">
      <c r="A236" s="105">
        <v>228</v>
      </c>
      <c r="B236" s="106" t="s">
        <v>62</v>
      </c>
      <c r="C236" s="106" t="s">
        <v>63</v>
      </c>
      <c r="D236" s="106" t="s">
        <v>7</v>
      </c>
      <c r="E236" s="107" t="s">
        <v>163</v>
      </c>
      <c r="F236" s="108">
        <v>5093643.93</v>
      </c>
      <c r="G236" s="108">
        <v>4948916.67</v>
      </c>
      <c r="H236" s="109">
        <f t="shared" si="3"/>
        <v>97.158669471424957</v>
      </c>
    </row>
    <row r="237" spans="1:8" outlineLevel="4">
      <c r="A237" s="105">
        <v>229</v>
      </c>
      <c r="B237" s="106" t="s">
        <v>62</v>
      </c>
      <c r="C237" s="106" t="s">
        <v>63</v>
      </c>
      <c r="D237" s="106" t="s">
        <v>47</v>
      </c>
      <c r="E237" s="107" t="s">
        <v>215</v>
      </c>
      <c r="F237" s="108">
        <v>2750382</v>
      </c>
      <c r="G237" s="108">
        <v>1603502.1</v>
      </c>
      <c r="H237" s="109">
        <f t="shared" si="3"/>
        <v>58.301068724271751</v>
      </c>
    </row>
    <row r="238" spans="1:8" ht="38.25" outlineLevel="5">
      <c r="A238" s="105">
        <v>230</v>
      </c>
      <c r="B238" s="106" t="s">
        <v>62</v>
      </c>
      <c r="C238" s="106" t="s">
        <v>649</v>
      </c>
      <c r="D238" s="106" t="s">
        <v>0</v>
      </c>
      <c r="E238" s="107" t="s">
        <v>650</v>
      </c>
      <c r="F238" s="108">
        <v>115333408.94</v>
      </c>
      <c r="G238" s="108">
        <v>92434291.900000006</v>
      </c>
      <c r="H238" s="109">
        <f t="shared" si="3"/>
        <v>80.145287258514301</v>
      </c>
    </row>
    <row r="239" spans="1:8" s="104" customFormat="1" ht="38.25" outlineLevel="3">
      <c r="A239" s="105">
        <v>231</v>
      </c>
      <c r="B239" s="106" t="s">
        <v>62</v>
      </c>
      <c r="C239" s="106" t="s">
        <v>651</v>
      </c>
      <c r="D239" s="106" t="s">
        <v>0</v>
      </c>
      <c r="E239" s="107" t="s">
        <v>652</v>
      </c>
      <c r="F239" s="108">
        <v>304000</v>
      </c>
      <c r="G239" s="108">
        <v>304000</v>
      </c>
      <c r="H239" s="109">
        <f t="shared" si="3"/>
        <v>100</v>
      </c>
    </row>
    <row r="240" spans="1:8" ht="25.5" outlineLevel="4">
      <c r="A240" s="105">
        <v>232</v>
      </c>
      <c r="B240" s="106" t="s">
        <v>62</v>
      </c>
      <c r="C240" s="106" t="s">
        <v>651</v>
      </c>
      <c r="D240" s="106" t="s">
        <v>7</v>
      </c>
      <c r="E240" s="107" t="s">
        <v>163</v>
      </c>
      <c r="F240" s="108">
        <v>304000</v>
      </c>
      <c r="G240" s="108">
        <v>304000</v>
      </c>
      <c r="H240" s="109">
        <f t="shared" si="3"/>
        <v>100</v>
      </c>
    </row>
    <row r="241" spans="1:8" s="104" customFormat="1" ht="25.5" outlineLevel="5">
      <c r="A241" s="105">
        <v>233</v>
      </c>
      <c r="B241" s="106" t="s">
        <v>62</v>
      </c>
      <c r="C241" s="106" t="s">
        <v>653</v>
      </c>
      <c r="D241" s="106" t="s">
        <v>0</v>
      </c>
      <c r="E241" s="107" t="s">
        <v>654</v>
      </c>
      <c r="F241" s="108">
        <v>231910.66</v>
      </c>
      <c r="G241" s="108">
        <v>0</v>
      </c>
      <c r="H241" s="109">
        <f t="shared" si="3"/>
        <v>0</v>
      </c>
    </row>
    <row r="242" spans="1:8" ht="25.5" outlineLevel="4">
      <c r="A242" s="105">
        <v>234</v>
      </c>
      <c r="B242" s="106" t="s">
        <v>62</v>
      </c>
      <c r="C242" s="106" t="s">
        <v>653</v>
      </c>
      <c r="D242" s="106" t="s">
        <v>7</v>
      </c>
      <c r="E242" s="107" t="s">
        <v>163</v>
      </c>
      <c r="F242" s="108">
        <v>231910.66</v>
      </c>
      <c r="G242" s="108">
        <v>0</v>
      </c>
      <c r="H242" s="109">
        <f t="shared" si="3"/>
        <v>0</v>
      </c>
    </row>
    <row r="243" spans="1:8" ht="38.25" outlineLevel="5">
      <c r="A243" s="105">
        <v>235</v>
      </c>
      <c r="B243" s="106" t="s">
        <v>62</v>
      </c>
      <c r="C243" s="106" t="s">
        <v>744</v>
      </c>
      <c r="D243" s="106" t="s">
        <v>0</v>
      </c>
      <c r="E243" s="107" t="s">
        <v>745</v>
      </c>
      <c r="F243" s="108">
        <v>13537925.34</v>
      </c>
      <c r="G243" s="108">
        <v>10932620.83</v>
      </c>
      <c r="H243" s="109">
        <f t="shared" si="3"/>
        <v>80.755511316773152</v>
      </c>
    </row>
    <row r="244" spans="1:8" ht="25.5" outlineLevel="4">
      <c r="A244" s="105">
        <v>236</v>
      </c>
      <c r="B244" s="106" t="s">
        <v>62</v>
      </c>
      <c r="C244" s="106" t="s">
        <v>744</v>
      </c>
      <c r="D244" s="106" t="s">
        <v>7</v>
      </c>
      <c r="E244" s="107" t="s">
        <v>163</v>
      </c>
      <c r="F244" s="108">
        <v>13537925.34</v>
      </c>
      <c r="G244" s="108">
        <v>10932620.83</v>
      </c>
      <c r="H244" s="109">
        <f t="shared" si="3"/>
        <v>80.755511316773152</v>
      </c>
    </row>
    <row r="245" spans="1:8" s="104" customFormat="1" ht="63.75" outlineLevel="5">
      <c r="A245" s="105">
        <v>237</v>
      </c>
      <c r="B245" s="106" t="s">
        <v>62</v>
      </c>
      <c r="C245" s="106" t="s">
        <v>746</v>
      </c>
      <c r="D245" s="106" t="s">
        <v>0</v>
      </c>
      <c r="E245" s="107" t="s">
        <v>747</v>
      </c>
      <c r="F245" s="108">
        <v>30000000</v>
      </c>
      <c r="G245" s="108">
        <v>23656179.780000001</v>
      </c>
      <c r="H245" s="109">
        <f t="shared" si="3"/>
        <v>78.853932599999993</v>
      </c>
    </row>
    <row r="246" spans="1:8" ht="25.5" outlineLevel="1">
      <c r="A246" s="105">
        <v>238</v>
      </c>
      <c r="B246" s="106" t="s">
        <v>62</v>
      </c>
      <c r="C246" s="106" t="s">
        <v>746</v>
      </c>
      <c r="D246" s="106" t="s">
        <v>7</v>
      </c>
      <c r="E246" s="107" t="s">
        <v>163</v>
      </c>
      <c r="F246" s="108">
        <v>30000000</v>
      </c>
      <c r="G246" s="108">
        <v>23656179.780000001</v>
      </c>
      <c r="H246" s="109">
        <f t="shared" si="3"/>
        <v>78.853932599999993</v>
      </c>
    </row>
    <row r="247" spans="1:8" ht="51" outlineLevel="2">
      <c r="A247" s="105">
        <v>239</v>
      </c>
      <c r="B247" s="106" t="s">
        <v>62</v>
      </c>
      <c r="C247" s="106" t="s">
        <v>996</v>
      </c>
      <c r="D247" s="106" t="s">
        <v>0</v>
      </c>
      <c r="E247" s="107" t="s">
        <v>997</v>
      </c>
      <c r="F247" s="108">
        <v>440730.94</v>
      </c>
      <c r="G247" s="108">
        <v>440730.94</v>
      </c>
      <c r="H247" s="109">
        <f t="shared" si="3"/>
        <v>100</v>
      </c>
    </row>
    <row r="248" spans="1:8" ht="25.5" outlineLevel="3">
      <c r="A248" s="105">
        <v>240</v>
      </c>
      <c r="B248" s="106" t="s">
        <v>62</v>
      </c>
      <c r="C248" s="106" t="s">
        <v>996</v>
      </c>
      <c r="D248" s="106" t="s">
        <v>7</v>
      </c>
      <c r="E248" s="107" t="s">
        <v>163</v>
      </c>
      <c r="F248" s="108">
        <v>440730.94</v>
      </c>
      <c r="G248" s="108">
        <v>440730.94</v>
      </c>
      <c r="H248" s="109">
        <f t="shared" si="3"/>
        <v>100</v>
      </c>
    </row>
    <row r="249" spans="1:8" ht="25.5" outlineLevel="4">
      <c r="A249" s="105">
        <v>241</v>
      </c>
      <c r="B249" s="106" t="s">
        <v>62</v>
      </c>
      <c r="C249" s="106" t="s">
        <v>748</v>
      </c>
      <c r="D249" s="106" t="s">
        <v>0</v>
      </c>
      <c r="E249" s="107" t="s">
        <v>749</v>
      </c>
      <c r="F249" s="108">
        <v>70818842</v>
      </c>
      <c r="G249" s="108">
        <v>57100760.350000001</v>
      </c>
      <c r="H249" s="109">
        <f t="shared" si="3"/>
        <v>80.629333574813316</v>
      </c>
    </row>
    <row r="250" spans="1:8" ht="25.5" outlineLevel="5">
      <c r="A250" s="105">
        <v>242</v>
      </c>
      <c r="B250" s="106" t="s">
        <v>62</v>
      </c>
      <c r="C250" s="106" t="s">
        <v>748</v>
      </c>
      <c r="D250" s="106" t="s">
        <v>7</v>
      </c>
      <c r="E250" s="107" t="s">
        <v>163</v>
      </c>
      <c r="F250" s="108">
        <v>70818842</v>
      </c>
      <c r="G250" s="108">
        <v>57100760.350000001</v>
      </c>
      <c r="H250" s="109">
        <f t="shared" si="3"/>
        <v>80.629333574813316</v>
      </c>
    </row>
    <row r="251" spans="1:8" outlineLevel="4">
      <c r="A251" s="105">
        <v>243</v>
      </c>
      <c r="B251" s="106" t="s">
        <v>62</v>
      </c>
      <c r="C251" s="106" t="s">
        <v>116</v>
      </c>
      <c r="D251" s="106" t="s">
        <v>0</v>
      </c>
      <c r="E251" s="107" t="s">
        <v>380</v>
      </c>
      <c r="F251" s="108">
        <v>5818153.7999999998</v>
      </c>
      <c r="G251" s="108">
        <v>4532242.53</v>
      </c>
      <c r="H251" s="109">
        <f t="shared" si="3"/>
        <v>77.898293613345189</v>
      </c>
    </row>
    <row r="252" spans="1:8" outlineLevel="5">
      <c r="A252" s="105">
        <v>244</v>
      </c>
      <c r="B252" s="106" t="s">
        <v>62</v>
      </c>
      <c r="C252" s="106" t="s">
        <v>64</v>
      </c>
      <c r="D252" s="106" t="s">
        <v>0</v>
      </c>
      <c r="E252" s="107" t="s">
        <v>217</v>
      </c>
      <c r="F252" s="108">
        <v>5818153.7999999998</v>
      </c>
      <c r="G252" s="108">
        <v>4532242.53</v>
      </c>
      <c r="H252" s="109">
        <f t="shared" si="3"/>
        <v>77.898293613345189</v>
      </c>
    </row>
    <row r="253" spans="1:8" ht="25.5" outlineLevel="2">
      <c r="A253" s="105">
        <v>245</v>
      </c>
      <c r="B253" s="106" t="s">
        <v>62</v>
      </c>
      <c r="C253" s="106" t="s">
        <v>64</v>
      </c>
      <c r="D253" s="106" t="s">
        <v>7</v>
      </c>
      <c r="E253" s="107" t="s">
        <v>163</v>
      </c>
      <c r="F253" s="108">
        <v>5818153.7999999998</v>
      </c>
      <c r="G253" s="108">
        <v>4532242.53</v>
      </c>
      <c r="H253" s="109">
        <f t="shared" si="3"/>
        <v>77.898293613345189</v>
      </c>
    </row>
    <row r="254" spans="1:8" outlineLevel="3">
      <c r="A254" s="105">
        <v>246</v>
      </c>
      <c r="B254" s="106" t="s">
        <v>65</v>
      </c>
      <c r="C254" s="106" t="s">
        <v>117</v>
      </c>
      <c r="D254" s="106" t="s">
        <v>0</v>
      </c>
      <c r="E254" s="107" t="s">
        <v>202</v>
      </c>
      <c r="F254" s="108">
        <v>5414505.2000000002</v>
      </c>
      <c r="G254" s="108">
        <v>3600797.89</v>
      </c>
      <c r="H254" s="109">
        <f t="shared" si="3"/>
        <v>66.502806018175036</v>
      </c>
    </row>
    <row r="255" spans="1:8" outlineLevel="4">
      <c r="A255" s="105">
        <v>247</v>
      </c>
      <c r="B255" s="106" t="s">
        <v>65</v>
      </c>
      <c r="C255" s="106" t="s">
        <v>116</v>
      </c>
      <c r="D255" s="106" t="s">
        <v>0</v>
      </c>
      <c r="E255" s="107" t="s">
        <v>380</v>
      </c>
      <c r="F255" s="108">
        <v>5414505.2000000002</v>
      </c>
      <c r="G255" s="108">
        <v>3600797.89</v>
      </c>
      <c r="H255" s="109">
        <f t="shared" si="3"/>
        <v>66.502806018175036</v>
      </c>
    </row>
    <row r="256" spans="1:8" outlineLevel="5">
      <c r="A256" s="105">
        <v>248</v>
      </c>
      <c r="B256" s="106" t="s">
        <v>65</v>
      </c>
      <c r="C256" s="106" t="s">
        <v>25</v>
      </c>
      <c r="D256" s="106" t="s">
        <v>0</v>
      </c>
      <c r="E256" s="107" t="s">
        <v>177</v>
      </c>
      <c r="F256" s="108">
        <v>4535219.2</v>
      </c>
      <c r="G256" s="108">
        <v>3132270.97</v>
      </c>
      <c r="H256" s="109">
        <f t="shared" si="3"/>
        <v>69.06548133329477</v>
      </c>
    </row>
    <row r="257" spans="1:8" outlineLevel="4">
      <c r="A257" s="105">
        <v>249</v>
      </c>
      <c r="B257" s="106" t="s">
        <v>65</v>
      </c>
      <c r="C257" s="106" t="s">
        <v>25</v>
      </c>
      <c r="D257" s="106" t="s">
        <v>26</v>
      </c>
      <c r="E257" s="107" t="s">
        <v>717</v>
      </c>
      <c r="F257" s="108">
        <v>3714503.29</v>
      </c>
      <c r="G257" s="108">
        <v>2579695.4900000002</v>
      </c>
      <c r="H257" s="109">
        <f t="shared" si="3"/>
        <v>69.449271910592387</v>
      </c>
    </row>
    <row r="258" spans="1:8" ht="25.5" outlineLevel="5">
      <c r="A258" s="105">
        <v>250</v>
      </c>
      <c r="B258" s="106" t="s">
        <v>65</v>
      </c>
      <c r="C258" s="106" t="s">
        <v>25</v>
      </c>
      <c r="D258" s="106" t="s">
        <v>7</v>
      </c>
      <c r="E258" s="107" t="s">
        <v>163</v>
      </c>
      <c r="F258" s="108">
        <v>620141.81000000006</v>
      </c>
      <c r="G258" s="108">
        <v>352001.38</v>
      </c>
      <c r="H258" s="109">
        <f t="shared" si="3"/>
        <v>56.761433324419777</v>
      </c>
    </row>
    <row r="259" spans="1:8" outlineLevel="5">
      <c r="A259" s="105">
        <v>251</v>
      </c>
      <c r="B259" s="106" t="s">
        <v>65</v>
      </c>
      <c r="C259" s="106" t="s">
        <v>25</v>
      </c>
      <c r="D259" s="106" t="s">
        <v>8</v>
      </c>
      <c r="E259" s="107" t="s">
        <v>164</v>
      </c>
      <c r="F259" s="108">
        <v>200574.1</v>
      </c>
      <c r="G259" s="108">
        <v>200574.1</v>
      </c>
      <c r="H259" s="109">
        <f t="shared" si="3"/>
        <v>100</v>
      </c>
    </row>
    <row r="260" spans="1:8" outlineLevel="3">
      <c r="A260" s="105">
        <v>252</v>
      </c>
      <c r="B260" s="106" t="s">
        <v>65</v>
      </c>
      <c r="C260" s="106" t="s">
        <v>67</v>
      </c>
      <c r="D260" s="106" t="s">
        <v>0</v>
      </c>
      <c r="E260" s="107" t="s">
        <v>218</v>
      </c>
      <c r="F260" s="108">
        <v>220000</v>
      </c>
      <c r="G260" s="108">
        <v>0</v>
      </c>
      <c r="H260" s="109">
        <f t="shared" si="3"/>
        <v>0</v>
      </c>
    </row>
    <row r="261" spans="1:8" outlineLevel="4">
      <c r="A261" s="105">
        <v>253</v>
      </c>
      <c r="B261" s="106" t="s">
        <v>65</v>
      </c>
      <c r="C261" s="106" t="s">
        <v>67</v>
      </c>
      <c r="D261" s="106" t="s">
        <v>47</v>
      </c>
      <c r="E261" s="107" t="s">
        <v>215</v>
      </c>
      <c r="F261" s="108">
        <v>220000</v>
      </c>
      <c r="G261" s="108">
        <v>0</v>
      </c>
      <c r="H261" s="109">
        <f t="shared" si="3"/>
        <v>0</v>
      </c>
    </row>
    <row r="262" spans="1:8" ht="25.5" outlineLevel="5">
      <c r="A262" s="105">
        <v>254</v>
      </c>
      <c r="B262" s="106" t="s">
        <v>65</v>
      </c>
      <c r="C262" s="106" t="s">
        <v>6</v>
      </c>
      <c r="D262" s="106" t="s">
        <v>0</v>
      </c>
      <c r="E262" s="107" t="s">
        <v>162</v>
      </c>
      <c r="F262" s="108">
        <v>659286</v>
      </c>
      <c r="G262" s="108">
        <v>468526.92</v>
      </c>
      <c r="H262" s="109">
        <f t="shared" si="3"/>
        <v>71.065807555446341</v>
      </c>
    </row>
    <row r="263" spans="1:8" s="104" customFormat="1" ht="25.5" outlineLevel="3">
      <c r="A263" s="105">
        <v>255</v>
      </c>
      <c r="B263" s="106" t="s">
        <v>65</v>
      </c>
      <c r="C263" s="106" t="s">
        <v>6</v>
      </c>
      <c r="D263" s="106" t="s">
        <v>4</v>
      </c>
      <c r="E263" s="107" t="s">
        <v>161</v>
      </c>
      <c r="F263" s="108">
        <v>659286</v>
      </c>
      <c r="G263" s="108">
        <v>468526.92</v>
      </c>
      <c r="H263" s="109">
        <f t="shared" si="3"/>
        <v>71.065807555446341</v>
      </c>
    </row>
    <row r="264" spans="1:8" s="104" customFormat="1" outlineLevel="4">
      <c r="A264" s="99">
        <v>256</v>
      </c>
      <c r="B264" s="100" t="s">
        <v>68</v>
      </c>
      <c r="C264" s="100" t="s">
        <v>117</v>
      </c>
      <c r="D264" s="100" t="s">
        <v>0</v>
      </c>
      <c r="E264" s="101" t="s">
        <v>750</v>
      </c>
      <c r="F264" s="102">
        <v>6502286</v>
      </c>
      <c r="G264" s="102">
        <v>126832.88</v>
      </c>
      <c r="H264" s="110">
        <f t="shared" si="3"/>
        <v>1.9505890697517767</v>
      </c>
    </row>
    <row r="265" spans="1:8" ht="25.5" outlineLevel="5">
      <c r="A265" s="105">
        <v>257</v>
      </c>
      <c r="B265" s="106" t="s">
        <v>69</v>
      </c>
      <c r="C265" s="106" t="s">
        <v>117</v>
      </c>
      <c r="D265" s="106" t="s">
        <v>0</v>
      </c>
      <c r="E265" s="107" t="s">
        <v>204</v>
      </c>
      <c r="F265" s="108">
        <v>240000</v>
      </c>
      <c r="G265" s="108">
        <v>126832.88</v>
      </c>
      <c r="H265" s="109">
        <f t="shared" si="3"/>
        <v>52.847033333333336</v>
      </c>
    </row>
    <row r="266" spans="1:8" ht="38.25" outlineLevel="1">
      <c r="A266" s="105">
        <v>258</v>
      </c>
      <c r="B266" s="106" t="s">
        <v>69</v>
      </c>
      <c r="C266" s="106" t="s">
        <v>118</v>
      </c>
      <c r="D266" s="106" t="s">
        <v>0</v>
      </c>
      <c r="E266" s="107" t="s">
        <v>714</v>
      </c>
      <c r="F266" s="108">
        <v>240000</v>
      </c>
      <c r="G266" s="108">
        <v>126832.88</v>
      </c>
      <c r="H266" s="109">
        <f t="shared" ref="H266:H329" si="4">G266/F266*100</f>
        <v>52.847033333333336</v>
      </c>
    </row>
    <row r="267" spans="1:8" ht="25.5" outlineLevel="2">
      <c r="A267" s="105">
        <v>259</v>
      </c>
      <c r="B267" s="106" t="s">
        <v>69</v>
      </c>
      <c r="C267" s="106" t="s">
        <v>134</v>
      </c>
      <c r="D267" s="106" t="s">
        <v>0</v>
      </c>
      <c r="E267" s="107" t="s">
        <v>388</v>
      </c>
      <c r="F267" s="108">
        <v>240000</v>
      </c>
      <c r="G267" s="108">
        <v>126832.88</v>
      </c>
      <c r="H267" s="109">
        <f t="shared" si="4"/>
        <v>52.847033333333336</v>
      </c>
    </row>
    <row r="268" spans="1:8" ht="25.5" outlineLevel="4">
      <c r="A268" s="105">
        <v>260</v>
      </c>
      <c r="B268" s="106" t="s">
        <v>69</v>
      </c>
      <c r="C268" s="106" t="s">
        <v>70</v>
      </c>
      <c r="D268" s="106" t="s">
        <v>0</v>
      </c>
      <c r="E268" s="107" t="s">
        <v>205</v>
      </c>
      <c r="F268" s="108">
        <v>240000</v>
      </c>
      <c r="G268" s="108">
        <v>126832.88</v>
      </c>
      <c r="H268" s="109">
        <f t="shared" si="4"/>
        <v>52.847033333333336</v>
      </c>
    </row>
    <row r="269" spans="1:8" s="104" customFormat="1" ht="25.5" outlineLevel="5">
      <c r="A269" s="105">
        <v>261</v>
      </c>
      <c r="B269" s="106" t="s">
        <v>69</v>
      </c>
      <c r="C269" s="106" t="s">
        <v>70</v>
      </c>
      <c r="D269" s="106" t="s">
        <v>7</v>
      </c>
      <c r="E269" s="107" t="s">
        <v>163</v>
      </c>
      <c r="F269" s="108">
        <v>240000</v>
      </c>
      <c r="G269" s="108">
        <v>126832.88</v>
      </c>
      <c r="H269" s="109">
        <f t="shared" si="4"/>
        <v>52.847033333333336</v>
      </c>
    </row>
    <row r="270" spans="1:8" outlineLevel="5">
      <c r="A270" s="105">
        <v>262</v>
      </c>
      <c r="B270" s="106" t="s">
        <v>998</v>
      </c>
      <c r="C270" s="106" t="s">
        <v>117</v>
      </c>
      <c r="D270" s="106" t="s">
        <v>0</v>
      </c>
      <c r="E270" s="107" t="s">
        <v>999</v>
      </c>
      <c r="F270" s="108">
        <v>6262286</v>
      </c>
      <c r="G270" s="108">
        <v>0</v>
      </c>
      <c r="H270" s="109">
        <f t="shared" si="4"/>
        <v>0</v>
      </c>
    </row>
    <row r="271" spans="1:8" ht="38.25" outlineLevel="5">
      <c r="A271" s="105">
        <v>263</v>
      </c>
      <c r="B271" s="106" t="s">
        <v>998</v>
      </c>
      <c r="C271" s="106" t="s">
        <v>135</v>
      </c>
      <c r="D271" s="106" t="s">
        <v>0</v>
      </c>
      <c r="E271" s="107" t="s">
        <v>846</v>
      </c>
      <c r="F271" s="108">
        <v>6262286</v>
      </c>
      <c r="G271" s="108">
        <v>0</v>
      </c>
      <c r="H271" s="109">
        <f t="shared" si="4"/>
        <v>0</v>
      </c>
    </row>
    <row r="272" spans="1:8" outlineLevel="4">
      <c r="A272" s="105">
        <v>264</v>
      </c>
      <c r="B272" s="106" t="s">
        <v>998</v>
      </c>
      <c r="C272" s="106" t="s">
        <v>1000</v>
      </c>
      <c r="D272" s="106" t="s">
        <v>0</v>
      </c>
      <c r="E272" s="107" t="s">
        <v>1001</v>
      </c>
      <c r="F272" s="108">
        <v>6262286</v>
      </c>
      <c r="G272" s="108">
        <v>0</v>
      </c>
      <c r="H272" s="109">
        <f t="shared" si="4"/>
        <v>0</v>
      </c>
    </row>
    <row r="273" spans="1:8" ht="38.25" outlineLevel="5">
      <c r="A273" s="105">
        <v>265</v>
      </c>
      <c r="B273" s="106" t="s">
        <v>998</v>
      </c>
      <c r="C273" s="106" t="s">
        <v>1002</v>
      </c>
      <c r="D273" s="106" t="s">
        <v>0</v>
      </c>
      <c r="E273" s="107" t="s">
        <v>1003</v>
      </c>
      <c r="F273" s="108">
        <v>6262286</v>
      </c>
      <c r="G273" s="108">
        <v>0</v>
      </c>
      <c r="H273" s="109">
        <f t="shared" si="4"/>
        <v>0</v>
      </c>
    </row>
    <row r="274" spans="1:8" s="104" customFormat="1" ht="25.5">
      <c r="A274" s="105">
        <v>266</v>
      </c>
      <c r="B274" s="106" t="s">
        <v>998</v>
      </c>
      <c r="C274" s="106" t="s">
        <v>1002</v>
      </c>
      <c r="D274" s="106" t="s">
        <v>7</v>
      </c>
      <c r="E274" s="107" t="s">
        <v>163</v>
      </c>
      <c r="F274" s="108">
        <v>6262286</v>
      </c>
      <c r="G274" s="108">
        <v>0</v>
      </c>
      <c r="H274" s="109">
        <f t="shared" si="4"/>
        <v>0</v>
      </c>
    </row>
    <row r="275" spans="1:8" s="104" customFormat="1" outlineLevel="1">
      <c r="A275" s="99">
        <v>267</v>
      </c>
      <c r="B275" s="100" t="s">
        <v>71</v>
      </c>
      <c r="C275" s="100" t="s">
        <v>117</v>
      </c>
      <c r="D275" s="100" t="s">
        <v>0</v>
      </c>
      <c r="E275" s="101" t="s">
        <v>751</v>
      </c>
      <c r="F275" s="102">
        <v>237753380.69999999</v>
      </c>
      <c r="G275" s="102">
        <v>175710938.03</v>
      </c>
      <c r="H275" s="110">
        <f t="shared" si="4"/>
        <v>73.904706428428938</v>
      </c>
    </row>
    <row r="276" spans="1:8" outlineLevel="2">
      <c r="A276" s="105">
        <v>268</v>
      </c>
      <c r="B276" s="106" t="s">
        <v>72</v>
      </c>
      <c r="C276" s="106" t="s">
        <v>117</v>
      </c>
      <c r="D276" s="106" t="s">
        <v>0</v>
      </c>
      <c r="E276" s="107" t="s">
        <v>224</v>
      </c>
      <c r="F276" s="108">
        <v>92168841.519999996</v>
      </c>
      <c r="G276" s="108">
        <v>67257291.120000005</v>
      </c>
      <c r="H276" s="109">
        <f t="shared" si="4"/>
        <v>72.97183083873918</v>
      </c>
    </row>
    <row r="277" spans="1:8" ht="25.5" outlineLevel="3">
      <c r="A277" s="105">
        <v>269</v>
      </c>
      <c r="B277" s="106" t="s">
        <v>72</v>
      </c>
      <c r="C277" s="106" t="s">
        <v>139</v>
      </c>
      <c r="D277" s="106" t="s">
        <v>0</v>
      </c>
      <c r="E277" s="107" t="s">
        <v>392</v>
      </c>
      <c r="F277" s="108">
        <v>92119841.519999996</v>
      </c>
      <c r="G277" s="108">
        <v>67257291.120000005</v>
      </c>
      <c r="H277" s="109">
        <f t="shared" si="4"/>
        <v>73.010645709152541</v>
      </c>
    </row>
    <row r="278" spans="1:8" ht="25.5" outlineLevel="4">
      <c r="A278" s="105">
        <v>270</v>
      </c>
      <c r="B278" s="106" t="s">
        <v>72</v>
      </c>
      <c r="C278" s="106" t="s">
        <v>141</v>
      </c>
      <c r="D278" s="106" t="s">
        <v>0</v>
      </c>
      <c r="E278" s="107" t="s">
        <v>393</v>
      </c>
      <c r="F278" s="108">
        <v>90546373</v>
      </c>
      <c r="G278" s="108">
        <v>65908559</v>
      </c>
      <c r="H278" s="109">
        <f t="shared" si="4"/>
        <v>72.789838859696786</v>
      </c>
    </row>
    <row r="279" spans="1:8" ht="67.5" customHeight="1" outlineLevel="5">
      <c r="A279" s="105">
        <v>271</v>
      </c>
      <c r="B279" s="106" t="s">
        <v>72</v>
      </c>
      <c r="C279" s="106" t="s">
        <v>73</v>
      </c>
      <c r="D279" s="106" t="s">
        <v>0</v>
      </c>
      <c r="E279" s="107" t="s">
        <v>225</v>
      </c>
      <c r="F279" s="108">
        <v>56113800</v>
      </c>
      <c r="G279" s="108">
        <v>43001800</v>
      </c>
      <c r="H279" s="109">
        <f t="shared" si="4"/>
        <v>76.633198963534824</v>
      </c>
    </row>
    <row r="280" spans="1:8" outlineLevel="4">
      <c r="A280" s="105">
        <v>272</v>
      </c>
      <c r="B280" s="106" t="s">
        <v>72</v>
      </c>
      <c r="C280" s="106" t="s">
        <v>73</v>
      </c>
      <c r="D280" s="106" t="s">
        <v>47</v>
      </c>
      <c r="E280" s="107" t="s">
        <v>215</v>
      </c>
      <c r="F280" s="108">
        <v>56113800</v>
      </c>
      <c r="G280" s="108">
        <v>43001800</v>
      </c>
      <c r="H280" s="109">
        <f t="shared" si="4"/>
        <v>76.633198963534824</v>
      </c>
    </row>
    <row r="281" spans="1:8" s="104" customFormat="1" ht="76.5" outlineLevel="5">
      <c r="A281" s="105">
        <v>273</v>
      </c>
      <c r="B281" s="106" t="s">
        <v>72</v>
      </c>
      <c r="C281" s="106" t="s">
        <v>74</v>
      </c>
      <c r="D281" s="106" t="s">
        <v>0</v>
      </c>
      <c r="E281" s="107" t="s">
        <v>226</v>
      </c>
      <c r="F281" s="108">
        <v>813000</v>
      </c>
      <c r="G281" s="108">
        <v>609000</v>
      </c>
      <c r="H281" s="109">
        <f t="shared" si="4"/>
        <v>74.907749077490777</v>
      </c>
    </row>
    <row r="282" spans="1:8" outlineLevel="4">
      <c r="A282" s="105">
        <v>274</v>
      </c>
      <c r="B282" s="106" t="s">
        <v>72</v>
      </c>
      <c r="C282" s="106" t="s">
        <v>74</v>
      </c>
      <c r="D282" s="106" t="s">
        <v>47</v>
      </c>
      <c r="E282" s="107" t="s">
        <v>215</v>
      </c>
      <c r="F282" s="108">
        <v>813000</v>
      </c>
      <c r="G282" s="108">
        <v>609000</v>
      </c>
      <c r="H282" s="109">
        <f t="shared" si="4"/>
        <v>74.907749077490777</v>
      </c>
    </row>
    <row r="283" spans="1:8" ht="38.25" outlineLevel="5">
      <c r="A283" s="105">
        <v>275</v>
      </c>
      <c r="B283" s="106" t="s">
        <v>72</v>
      </c>
      <c r="C283" s="106" t="s">
        <v>75</v>
      </c>
      <c r="D283" s="106" t="s">
        <v>0</v>
      </c>
      <c r="E283" s="107" t="s">
        <v>227</v>
      </c>
      <c r="F283" s="108">
        <v>33619573</v>
      </c>
      <c r="G283" s="108">
        <v>22297759</v>
      </c>
      <c r="H283" s="109">
        <f t="shared" si="4"/>
        <v>66.32374242230857</v>
      </c>
    </row>
    <row r="284" spans="1:8" outlineLevel="4">
      <c r="A284" s="105">
        <v>276</v>
      </c>
      <c r="B284" s="106" t="s">
        <v>72</v>
      </c>
      <c r="C284" s="106" t="s">
        <v>75</v>
      </c>
      <c r="D284" s="106" t="s">
        <v>47</v>
      </c>
      <c r="E284" s="107" t="s">
        <v>215</v>
      </c>
      <c r="F284" s="108">
        <v>33619573</v>
      </c>
      <c r="G284" s="108">
        <v>22297759</v>
      </c>
      <c r="H284" s="109">
        <f t="shared" si="4"/>
        <v>66.32374242230857</v>
      </c>
    </row>
    <row r="285" spans="1:8" ht="38.25" outlineLevel="5">
      <c r="A285" s="105">
        <v>277</v>
      </c>
      <c r="B285" s="106" t="s">
        <v>72</v>
      </c>
      <c r="C285" s="106" t="s">
        <v>144</v>
      </c>
      <c r="D285" s="106" t="s">
        <v>0</v>
      </c>
      <c r="E285" s="107" t="s">
        <v>394</v>
      </c>
      <c r="F285" s="108">
        <v>1573468.52</v>
      </c>
      <c r="G285" s="108">
        <v>1348732.12</v>
      </c>
      <c r="H285" s="109">
        <f t="shared" si="4"/>
        <v>85.717134016764447</v>
      </c>
    </row>
    <row r="286" spans="1:8" ht="38.25" outlineLevel="4">
      <c r="A286" s="105">
        <v>278</v>
      </c>
      <c r="B286" s="106" t="s">
        <v>72</v>
      </c>
      <c r="C286" s="106" t="s">
        <v>76</v>
      </c>
      <c r="D286" s="106" t="s">
        <v>0</v>
      </c>
      <c r="E286" s="107" t="s">
        <v>228</v>
      </c>
      <c r="F286" s="108">
        <v>1573468.52</v>
      </c>
      <c r="G286" s="108">
        <v>1348732.12</v>
      </c>
      <c r="H286" s="109">
        <f t="shared" si="4"/>
        <v>85.717134016764447</v>
      </c>
    </row>
    <row r="287" spans="1:8" outlineLevel="5">
      <c r="A287" s="105">
        <v>279</v>
      </c>
      <c r="B287" s="106" t="s">
        <v>72</v>
      </c>
      <c r="C287" s="106" t="s">
        <v>76</v>
      </c>
      <c r="D287" s="106" t="s">
        <v>47</v>
      </c>
      <c r="E287" s="107" t="s">
        <v>215</v>
      </c>
      <c r="F287" s="108">
        <v>1573468.52</v>
      </c>
      <c r="G287" s="108">
        <v>1348732.12</v>
      </c>
      <c r="H287" s="109">
        <f t="shared" si="4"/>
        <v>85.717134016764447</v>
      </c>
    </row>
    <row r="288" spans="1:8" outlineLevel="1">
      <c r="A288" s="105">
        <v>280</v>
      </c>
      <c r="B288" s="106" t="s">
        <v>72</v>
      </c>
      <c r="C288" s="106" t="s">
        <v>116</v>
      </c>
      <c r="D288" s="106" t="s">
        <v>0</v>
      </c>
      <c r="E288" s="107" t="s">
        <v>380</v>
      </c>
      <c r="F288" s="108">
        <v>49000</v>
      </c>
      <c r="G288" s="108">
        <v>0</v>
      </c>
      <c r="H288" s="109">
        <f t="shared" si="4"/>
        <v>0</v>
      </c>
    </row>
    <row r="289" spans="1:8" outlineLevel="2">
      <c r="A289" s="105">
        <v>281</v>
      </c>
      <c r="B289" s="106" t="s">
        <v>72</v>
      </c>
      <c r="C289" s="106" t="s">
        <v>1004</v>
      </c>
      <c r="D289" s="106" t="s">
        <v>0</v>
      </c>
      <c r="E289" s="107" t="s">
        <v>1005</v>
      </c>
      <c r="F289" s="108">
        <v>49000</v>
      </c>
      <c r="G289" s="108">
        <v>0</v>
      </c>
      <c r="H289" s="109">
        <f t="shared" si="4"/>
        <v>0</v>
      </c>
    </row>
    <row r="290" spans="1:8" outlineLevel="4">
      <c r="A290" s="105">
        <v>282</v>
      </c>
      <c r="B290" s="106" t="s">
        <v>72</v>
      </c>
      <c r="C290" s="106" t="s">
        <v>1004</v>
      </c>
      <c r="D290" s="106" t="s">
        <v>47</v>
      </c>
      <c r="E290" s="107" t="s">
        <v>215</v>
      </c>
      <c r="F290" s="108">
        <v>49000</v>
      </c>
      <c r="G290" s="108">
        <v>0</v>
      </c>
      <c r="H290" s="109">
        <f t="shared" si="4"/>
        <v>0</v>
      </c>
    </row>
    <row r="291" spans="1:8" outlineLevel="5">
      <c r="A291" s="105">
        <v>283</v>
      </c>
      <c r="B291" s="106" t="s">
        <v>77</v>
      </c>
      <c r="C291" s="106" t="s">
        <v>117</v>
      </c>
      <c r="D291" s="106" t="s">
        <v>0</v>
      </c>
      <c r="E291" s="107" t="s">
        <v>229</v>
      </c>
      <c r="F291" s="108">
        <v>93853552</v>
      </c>
      <c r="G291" s="108">
        <v>68967676.879999995</v>
      </c>
      <c r="H291" s="109">
        <f t="shared" si="4"/>
        <v>73.484354518622794</v>
      </c>
    </row>
    <row r="292" spans="1:8" ht="38.25" outlineLevel="5">
      <c r="A292" s="105">
        <v>284</v>
      </c>
      <c r="B292" s="106" t="s">
        <v>77</v>
      </c>
      <c r="C292" s="106" t="s">
        <v>135</v>
      </c>
      <c r="D292" s="106" t="s">
        <v>0</v>
      </c>
      <c r="E292" s="107" t="s">
        <v>846</v>
      </c>
      <c r="F292" s="108">
        <v>25000</v>
      </c>
      <c r="G292" s="108">
        <v>25000</v>
      </c>
      <c r="H292" s="109">
        <f t="shared" si="4"/>
        <v>100</v>
      </c>
    </row>
    <row r="293" spans="1:8" ht="25.5" outlineLevel="4">
      <c r="A293" s="105">
        <v>285</v>
      </c>
      <c r="B293" s="106" t="s">
        <v>77</v>
      </c>
      <c r="C293" s="106" t="s">
        <v>875</v>
      </c>
      <c r="D293" s="106" t="s">
        <v>0</v>
      </c>
      <c r="E293" s="107" t="s">
        <v>876</v>
      </c>
      <c r="F293" s="108">
        <v>25000</v>
      </c>
      <c r="G293" s="108">
        <v>25000</v>
      </c>
      <c r="H293" s="109">
        <f t="shared" si="4"/>
        <v>100</v>
      </c>
    </row>
    <row r="294" spans="1:8" ht="38.25" outlineLevel="5">
      <c r="A294" s="105">
        <v>286</v>
      </c>
      <c r="B294" s="106" t="s">
        <v>77</v>
      </c>
      <c r="C294" s="106" t="s">
        <v>877</v>
      </c>
      <c r="D294" s="106" t="s">
        <v>0</v>
      </c>
      <c r="E294" s="107" t="s">
        <v>878</v>
      </c>
      <c r="F294" s="108">
        <v>25000</v>
      </c>
      <c r="G294" s="108">
        <v>25000</v>
      </c>
      <c r="H294" s="109">
        <f t="shared" si="4"/>
        <v>100</v>
      </c>
    </row>
    <row r="295" spans="1:8" s="104" customFormat="1">
      <c r="A295" s="105">
        <v>287</v>
      </c>
      <c r="B295" s="106" t="s">
        <v>77</v>
      </c>
      <c r="C295" s="106" t="s">
        <v>877</v>
      </c>
      <c r="D295" s="106" t="s">
        <v>45</v>
      </c>
      <c r="E295" s="107" t="s">
        <v>198</v>
      </c>
      <c r="F295" s="108">
        <v>25000</v>
      </c>
      <c r="G295" s="108">
        <v>25000</v>
      </c>
      <c r="H295" s="109">
        <f t="shared" si="4"/>
        <v>100</v>
      </c>
    </row>
    <row r="296" spans="1:8" ht="25.5" outlineLevel="1">
      <c r="A296" s="105">
        <v>288</v>
      </c>
      <c r="B296" s="106" t="s">
        <v>77</v>
      </c>
      <c r="C296" s="106" t="s">
        <v>139</v>
      </c>
      <c r="D296" s="106" t="s">
        <v>0</v>
      </c>
      <c r="E296" s="107" t="s">
        <v>392</v>
      </c>
      <c r="F296" s="108">
        <v>93828552</v>
      </c>
      <c r="G296" s="108">
        <v>68942676.879999995</v>
      </c>
      <c r="H296" s="109">
        <f t="shared" si="4"/>
        <v>73.477289599438762</v>
      </c>
    </row>
    <row r="297" spans="1:8" ht="25.5" outlineLevel="2">
      <c r="A297" s="105">
        <v>289</v>
      </c>
      <c r="B297" s="106" t="s">
        <v>77</v>
      </c>
      <c r="C297" s="106" t="s">
        <v>140</v>
      </c>
      <c r="D297" s="106" t="s">
        <v>0</v>
      </c>
      <c r="E297" s="107" t="s">
        <v>395</v>
      </c>
      <c r="F297" s="108">
        <v>88944513</v>
      </c>
      <c r="G297" s="108">
        <v>64484500</v>
      </c>
      <c r="H297" s="109">
        <f t="shared" si="4"/>
        <v>72.499694275688483</v>
      </c>
    </row>
    <row r="298" spans="1:8" ht="102" outlineLevel="3">
      <c r="A298" s="105">
        <v>290</v>
      </c>
      <c r="B298" s="106" t="s">
        <v>77</v>
      </c>
      <c r="C298" s="106" t="s">
        <v>78</v>
      </c>
      <c r="D298" s="106" t="s">
        <v>0</v>
      </c>
      <c r="E298" s="107" t="s">
        <v>230</v>
      </c>
      <c r="F298" s="108">
        <v>55414800</v>
      </c>
      <c r="G298" s="108">
        <v>42114800</v>
      </c>
      <c r="H298" s="109">
        <f t="shared" si="4"/>
        <v>75.999191551715427</v>
      </c>
    </row>
    <row r="299" spans="1:8" outlineLevel="4">
      <c r="A299" s="105">
        <v>291</v>
      </c>
      <c r="B299" s="106" t="s">
        <v>77</v>
      </c>
      <c r="C299" s="106" t="s">
        <v>78</v>
      </c>
      <c r="D299" s="106" t="s">
        <v>47</v>
      </c>
      <c r="E299" s="107" t="s">
        <v>215</v>
      </c>
      <c r="F299" s="108">
        <v>55414800</v>
      </c>
      <c r="G299" s="108">
        <v>42114800</v>
      </c>
      <c r="H299" s="109">
        <f t="shared" si="4"/>
        <v>75.999191551715427</v>
      </c>
    </row>
    <row r="300" spans="1:8" ht="102" outlineLevel="5">
      <c r="A300" s="105">
        <v>292</v>
      </c>
      <c r="B300" s="106" t="s">
        <v>77</v>
      </c>
      <c r="C300" s="106" t="s">
        <v>79</v>
      </c>
      <c r="D300" s="106" t="s">
        <v>0</v>
      </c>
      <c r="E300" s="107" t="s">
        <v>396</v>
      </c>
      <c r="F300" s="108">
        <v>3572000</v>
      </c>
      <c r="G300" s="108">
        <v>2679000</v>
      </c>
      <c r="H300" s="109">
        <f t="shared" si="4"/>
        <v>75</v>
      </c>
    </row>
    <row r="301" spans="1:8" outlineLevel="4">
      <c r="A301" s="105">
        <v>293</v>
      </c>
      <c r="B301" s="106" t="s">
        <v>77</v>
      </c>
      <c r="C301" s="106" t="s">
        <v>79</v>
      </c>
      <c r="D301" s="106" t="s">
        <v>47</v>
      </c>
      <c r="E301" s="107" t="s">
        <v>215</v>
      </c>
      <c r="F301" s="108">
        <v>3572000</v>
      </c>
      <c r="G301" s="108">
        <v>2679000</v>
      </c>
      <c r="H301" s="109">
        <f t="shared" si="4"/>
        <v>75</v>
      </c>
    </row>
    <row r="302" spans="1:8" s="104" customFormat="1" ht="25.5" outlineLevel="5">
      <c r="A302" s="105">
        <v>294</v>
      </c>
      <c r="B302" s="106" t="s">
        <v>77</v>
      </c>
      <c r="C302" s="106" t="s">
        <v>80</v>
      </c>
      <c r="D302" s="106" t="s">
        <v>0</v>
      </c>
      <c r="E302" s="107" t="s">
        <v>231</v>
      </c>
      <c r="F302" s="108">
        <v>13064000</v>
      </c>
      <c r="G302" s="108">
        <v>8015700</v>
      </c>
      <c r="H302" s="109">
        <f t="shared" si="4"/>
        <v>61.357164727495409</v>
      </c>
    </row>
    <row r="303" spans="1:8" outlineLevel="2">
      <c r="A303" s="105">
        <v>295</v>
      </c>
      <c r="B303" s="106" t="s">
        <v>77</v>
      </c>
      <c r="C303" s="106" t="s">
        <v>80</v>
      </c>
      <c r="D303" s="106" t="s">
        <v>47</v>
      </c>
      <c r="E303" s="107" t="s">
        <v>215</v>
      </c>
      <c r="F303" s="108">
        <v>13064000</v>
      </c>
      <c r="G303" s="108">
        <v>8015700</v>
      </c>
      <c r="H303" s="109">
        <f t="shared" si="4"/>
        <v>61.357164727495409</v>
      </c>
    </row>
    <row r="304" spans="1:8" ht="38.25" outlineLevel="3">
      <c r="A304" s="105">
        <v>296</v>
      </c>
      <c r="B304" s="106" t="s">
        <v>77</v>
      </c>
      <c r="C304" s="106" t="s">
        <v>752</v>
      </c>
      <c r="D304" s="106" t="s">
        <v>0</v>
      </c>
      <c r="E304" s="107" t="s">
        <v>753</v>
      </c>
      <c r="F304" s="108">
        <v>389100</v>
      </c>
      <c r="G304" s="108">
        <v>389100</v>
      </c>
      <c r="H304" s="109">
        <f t="shared" si="4"/>
        <v>100</v>
      </c>
    </row>
    <row r="305" spans="1:8" outlineLevel="4">
      <c r="A305" s="105">
        <v>297</v>
      </c>
      <c r="B305" s="106" t="s">
        <v>77</v>
      </c>
      <c r="C305" s="106" t="s">
        <v>752</v>
      </c>
      <c r="D305" s="106" t="s">
        <v>47</v>
      </c>
      <c r="E305" s="107" t="s">
        <v>215</v>
      </c>
      <c r="F305" s="108">
        <v>389100</v>
      </c>
      <c r="G305" s="108">
        <v>389100</v>
      </c>
      <c r="H305" s="109">
        <f t="shared" si="4"/>
        <v>100</v>
      </c>
    </row>
    <row r="306" spans="1:8" s="104" customFormat="1" ht="38.25" outlineLevel="5">
      <c r="A306" s="105">
        <v>298</v>
      </c>
      <c r="B306" s="106" t="s">
        <v>77</v>
      </c>
      <c r="C306" s="106" t="s">
        <v>81</v>
      </c>
      <c r="D306" s="106" t="s">
        <v>0</v>
      </c>
      <c r="E306" s="107" t="s">
        <v>232</v>
      </c>
      <c r="F306" s="108">
        <v>16504613</v>
      </c>
      <c r="G306" s="108">
        <v>11285900</v>
      </c>
      <c r="H306" s="109">
        <f t="shared" si="4"/>
        <v>68.380276471796094</v>
      </c>
    </row>
    <row r="307" spans="1:8" s="104" customFormat="1" outlineLevel="5">
      <c r="A307" s="105">
        <v>299</v>
      </c>
      <c r="B307" s="106" t="s">
        <v>77</v>
      </c>
      <c r="C307" s="106" t="s">
        <v>81</v>
      </c>
      <c r="D307" s="106" t="s">
        <v>47</v>
      </c>
      <c r="E307" s="107" t="s">
        <v>215</v>
      </c>
      <c r="F307" s="108">
        <v>16504613</v>
      </c>
      <c r="G307" s="108">
        <v>11285900</v>
      </c>
      <c r="H307" s="109">
        <f t="shared" si="4"/>
        <v>68.380276471796094</v>
      </c>
    </row>
    <row r="308" spans="1:8" ht="38.25" outlineLevel="4">
      <c r="A308" s="105">
        <v>300</v>
      </c>
      <c r="B308" s="106" t="s">
        <v>77</v>
      </c>
      <c r="C308" s="106" t="s">
        <v>144</v>
      </c>
      <c r="D308" s="106" t="s">
        <v>0</v>
      </c>
      <c r="E308" s="107" t="s">
        <v>394</v>
      </c>
      <c r="F308" s="108">
        <v>4884039</v>
      </c>
      <c r="G308" s="108">
        <v>4458176.88</v>
      </c>
      <c r="H308" s="109">
        <f t="shared" si="4"/>
        <v>91.280534000649865</v>
      </c>
    </row>
    <row r="309" spans="1:8" ht="38.25" outlineLevel="4">
      <c r="A309" s="105">
        <v>301</v>
      </c>
      <c r="B309" s="106" t="s">
        <v>77</v>
      </c>
      <c r="C309" s="106" t="s">
        <v>83</v>
      </c>
      <c r="D309" s="106" t="s">
        <v>0</v>
      </c>
      <c r="E309" s="107" t="s">
        <v>234</v>
      </c>
      <c r="F309" s="108">
        <v>4884039</v>
      </c>
      <c r="G309" s="108">
        <v>4458176.88</v>
      </c>
      <c r="H309" s="109">
        <f t="shared" si="4"/>
        <v>91.280534000649865</v>
      </c>
    </row>
    <row r="310" spans="1:8" outlineLevel="5">
      <c r="A310" s="105">
        <v>302</v>
      </c>
      <c r="B310" s="106" t="s">
        <v>77</v>
      </c>
      <c r="C310" s="106" t="s">
        <v>83</v>
      </c>
      <c r="D310" s="106" t="s">
        <v>47</v>
      </c>
      <c r="E310" s="107" t="s">
        <v>215</v>
      </c>
      <c r="F310" s="108">
        <v>4884039</v>
      </c>
      <c r="G310" s="108">
        <v>4458176.88</v>
      </c>
      <c r="H310" s="109">
        <f t="shared" si="4"/>
        <v>91.280534000649865</v>
      </c>
    </row>
    <row r="311" spans="1:8" outlineLevel="4">
      <c r="A311" s="105">
        <v>303</v>
      </c>
      <c r="B311" s="106" t="s">
        <v>595</v>
      </c>
      <c r="C311" s="106" t="s">
        <v>117</v>
      </c>
      <c r="D311" s="106" t="s">
        <v>0</v>
      </c>
      <c r="E311" s="107" t="s">
        <v>596</v>
      </c>
      <c r="F311" s="108">
        <v>30634034</v>
      </c>
      <c r="G311" s="108">
        <v>22677759</v>
      </c>
      <c r="H311" s="109">
        <f t="shared" si="4"/>
        <v>74.027987956140549</v>
      </c>
    </row>
    <row r="312" spans="1:8" ht="25.5" outlineLevel="5">
      <c r="A312" s="105">
        <v>304</v>
      </c>
      <c r="B312" s="106" t="s">
        <v>595</v>
      </c>
      <c r="C312" s="106" t="s">
        <v>139</v>
      </c>
      <c r="D312" s="106" t="s">
        <v>0</v>
      </c>
      <c r="E312" s="107" t="s">
        <v>392</v>
      </c>
      <c r="F312" s="108">
        <v>14588363</v>
      </c>
      <c r="G312" s="108">
        <v>11151350</v>
      </c>
      <c r="H312" s="109">
        <f t="shared" si="4"/>
        <v>76.44003648661608</v>
      </c>
    </row>
    <row r="313" spans="1:8" ht="25.5" outlineLevel="5">
      <c r="A313" s="105">
        <v>305</v>
      </c>
      <c r="B313" s="106" t="s">
        <v>595</v>
      </c>
      <c r="C313" s="106" t="s">
        <v>142</v>
      </c>
      <c r="D313" s="106" t="s">
        <v>0</v>
      </c>
      <c r="E313" s="107" t="s">
        <v>397</v>
      </c>
      <c r="F313" s="108">
        <v>14588363</v>
      </c>
      <c r="G313" s="108">
        <v>11151350</v>
      </c>
      <c r="H313" s="109">
        <f t="shared" si="4"/>
        <v>76.44003648661608</v>
      </c>
    </row>
    <row r="314" spans="1:8" ht="89.25" outlineLevel="4">
      <c r="A314" s="105">
        <v>306</v>
      </c>
      <c r="B314" s="106" t="s">
        <v>595</v>
      </c>
      <c r="C314" s="106" t="s">
        <v>754</v>
      </c>
      <c r="D314" s="106" t="s">
        <v>0</v>
      </c>
      <c r="E314" s="107" t="s">
        <v>755</v>
      </c>
      <c r="F314" s="108">
        <v>1631300</v>
      </c>
      <c r="G314" s="108">
        <v>1432700</v>
      </c>
      <c r="H314" s="109">
        <f t="shared" si="4"/>
        <v>87.825660516152766</v>
      </c>
    </row>
    <row r="315" spans="1:8" outlineLevel="5">
      <c r="A315" s="105">
        <v>307</v>
      </c>
      <c r="B315" s="106" t="s">
        <v>595</v>
      </c>
      <c r="C315" s="106" t="s">
        <v>754</v>
      </c>
      <c r="D315" s="106" t="s">
        <v>47</v>
      </c>
      <c r="E315" s="107" t="s">
        <v>215</v>
      </c>
      <c r="F315" s="108">
        <v>1631300</v>
      </c>
      <c r="G315" s="108">
        <v>1432700</v>
      </c>
      <c r="H315" s="109">
        <f t="shared" si="4"/>
        <v>87.825660516152766</v>
      </c>
    </row>
    <row r="316" spans="1:8" ht="28.5" customHeight="1" outlineLevel="5">
      <c r="A316" s="105">
        <v>308</v>
      </c>
      <c r="B316" s="106" t="s">
        <v>595</v>
      </c>
      <c r="C316" s="106" t="s">
        <v>82</v>
      </c>
      <c r="D316" s="106" t="s">
        <v>0</v>
      </c>
      <c r="E316" s="107" t="s">
        <v>233</v>
      </c>
      <c r="F316" s="108">
        <v>12957063</v>
      </c>
      <c r="G316" s="108">
        <v>9718650</v>
      </c>
      <c r="H316" s="109">
        <f t="shared" si="4"/>
        <v>75.006581352579673</v>
      </c>
    </row>
    <row r="317" spans="1:8" outlineLevel="2">
      <c r="A317" s="105">
        <v>309</v>
      </c>
      <c r="B317" s="106" t="s">
        <v>595</v>
      </c>
      <c r="C317" s="106" t="s">
        <v>82</v>
      </c>
      <c r="D317" s="106" t="s">
        <v>47</v>
      </c>
      <c r="E317" s="107" t="s">
        <v>215</v>
      </c>
      <c r="F317" s="108">
        <v>12957063</v>
      </c>
      <c r="G317" s="108">
        <v>9718650</v>
      </c>
      <c r="H317" s="109">
        <f t="shared" si="4"/>
        <v>75.006581352579673</v>
      </c>
    </row>
    <row r="318" spans="1:8" ht="38.25" outlineLevel="3">
      <c r="A318" s="105">
        <v>310</v>
      </c>
      <c r="B318" s="106" t="s">
        <v>595</v>
      </c>
      <c r="C318" s="106" t="s">
        <v>145</v>
      </c>
      <c r="D318" s="106" t="s">
        <v>0</v>
      </c>
      <c r="E318" s="107" t="s">
        <v>756</v>
      </c>
      <c r="F318" s="108">
        <v>16036149</v>
      </c>
      <c r="G318" s="108">
        <v>11516887</v>
      </c>
      <c r="H318" s="109">
        <f t="shared" si="4"/>
        <v>71.818283803673808</v>
      </c>
    </row>
    <row r="319" spans="1:8" ht="38.25" outlineLevel="4">
      <c r="A319" s="105">
        <v>311</v>
      </c>
      <c r="B319" s="106" t="s">
        <v>595</v>
      </c>
      <c r="C319" s="106" t="s">
        <v>148</v>
      </c>
      <c r="D319" s="106" t="s">
        <v>0</v>
      </c>
      <c r="E319" s="107" t="s">
        <v>399</v>
      </c>
      <c r="F319" s="108">
        <v>10975014</v>
      </c>
      <c r="G319" s="108">
        <v>7952511</v>
      </c>
      <c r="H319" s="109">
        <f t="shared" si="4"/>
        <v>72.460144469975162</v>
      </c>
    </row>
    <row r="320" spans="1:8" ht="25.5" outlineLevel="5">
      <c r="A320" s="105">
        <v>312</v>
      </c>
      <c r="B320" s="106" t="s">
        <v>595</v>
      </c>
      <c r="C320" s="106" t="s">
        <v>84</v>
      </c>
      <c r="D320" s="106" t="s">
        <v>0</v>
      </c>
      <c r="E320" s="107" t="s">
        <v>238</v>
      </c>
      <c r="F320" s="108">
        <v>10975014</v>
      </c>
      <c r="G320" s="108">
        <v>7952511</v>
      </c>
      <c r="H320" s="109">
        <f t="shared" si="4"/>
        <v>72.460144469975162</v>
      </c>
    </row>
    <row r="321" spans="1:8" outlineLevel="1">
      <c r="A321" s="105">
        <v>313</v>
      </c>
      <c r="B321" s="106" t="s">
        <v>595</v>
      </c>
      <c r="C321" s="106" t="s">
        <v>84</v>
      </c>
      <c r="D321" s="106" t="s">
        <v>47</v>
      </c>
      <c r="E321" s="107" t="s">
        <v>215</v>
      </c>
      <c r="F321" s="108">
        <v>10975014</v>
      </c>
      <c r="G321" s="108">
        <v>7952511</v>
      </c>
      <c r="H321" s="109">
        <f t="shared" si="4"/>
        <v>72.460144469975162</v>
      </c>
    </row>
    <row r="322" spans="1:8" ht="25.5" outlineLevel="2">
      <c r="A322" s="105">
        <v>314</v>
      </c>
      <c r="B322" s="106" t="s">
        <v>595</v>
      </c>
      <c r="C322" s="106" t="s">
        <v>150</v>
      </c>
      <c r="D322" s="106" t="s">
        <v>0</v>
      </c>
      <c r="E322" s="107" t="s">
        <v>400</v>
      </c>
      <c r="F322" s="108">
        <v>5061135</v>
      </c>
      <c r="G322" s="108">
        <v>3564376</v>
      </c>
      <c r="H322" s="109">
        <f t="shared" si="4"/>
        <v>70.426416209012416</v>
      </c>
    </row>
    <row r="323" spans="1:8" ht="25.5" outlineLevel="3">
      <c r="A323" s="105">
        <v>315</v>
      </c>
      <c r="B323" s="106" t="s">
        <v>595</v>
      </c>
      <c r="C323" s="106" t="s">
        <v>85</v>
      </c>
      <c r="D323" s="106" t="s">
        <v>0</v>
      </c>
      <c r="E323" s="107" t="s">
        <v>239</v>
      </c>
      <c r="F323" s="108">
        <v>4850377</v>
      </c>
      <c r="G323" s="108">
        <v>3373300</v>
      </c>
      <c r="H323" s="109">
        <f t="shared" si="4"/>
        <v>69.547171281737491</v>
      </c>
    </row>
    <row r="324" spans="1:8" outlineLevel="4">
      <c r="A324" s="105">
        <v>316</v>
      </c>
      <c r="B324" s="106" t="s">
        <v>595</v>
      </c>
      <c r="C324" s="106" t="s">
        <v>85</v>
      </c>
      <c r="D324" s="106" t="s">
        <v>47</v>
      </c>
      <c r="E324" s="107" t="s">
        <v>215</v>
      </c>
      <c r="F324" s="108">
        <v>4850377</v>
      </c>
      <c r="G324" s="108">
        <v>3373300</v>
      </c>
      <c r="H324" s="109">
        <f t="shared" si="4"/>
        <v>69.547171281737491</v>
      </c>
    </row>
    <row r="325" spans="1:8" ht="38.25" outlineLevel="5">
      <c r="A325" s="105">
        <v>317</v>
      </c>
      <c r="B325" s="106" t="s">
        <v>595</v>
      </c>
      <c r="C325" s="106" t="s">
        <v>86</v>
      </c>
      <c r="D325" s="106" t="s">
        <v>0</v>
      </c>
      <c r="E325" s="107" t="s">
        <v>240</v>
      </c>
      <c r="F325" s="108">
        <v>210758</v>
      </c>
      <c r="G325" s="108">
        <v>191076</v>
      </c>
      <c r="H325" s="109">
        <f t="shared" si="4"/>
        <v>90.661327209406053</v>
      </c>
    </row>
    <row r="326" spans="1:8" outlineLevel="2">
      <c r="A326" s="105">
        <v>318</v>
      </c>
      <c r="B326" s="106" t="s">
        <v>595</v>
      </c>
      <c r="C326" s="106" t="s">
        <v>86</v>
      </c>
      <c r="D326" s="106" t="s">
        <v>47</v>
      </c>
      <c r="E326" s="107" t="s">
        <v>215</v>
      </c>
      <c r="F326" s="108">
        <v>210758</v>
      </c>
      <c r="G326" s="108">
        <v>191076</v>
      </c>
      <c r="H326" s="109">
        <f t="shared" si="4"/>
        <v>90.661327209406053</v>
      </c>
    </row>
    <row r="327" spans="1:8" s="104" customFormat="1" outlineLevel="3">
      <c r="A327" s="105">
        <v>319</v>
      </c>
      <c r="B327" s="106" t="s">
        <v>595</v>
      </c>
      <c r="C327" s="106" t="s">
        <v>116</v>
      </c>
      <c r="D327" s="106" t="s">
        <v>0</v>
      </c>
      <c r="E327" s="107" t="s">
        <v>380</v>
      </c>
      <c r="F327" s="108">
        <v>9522</v>
      </c>
      <c r="G327" s="108">
        <v>9522</v>
      </c>
      <c r="H327" s="109">
        <f t="shared" si="4"/>
        <v>100</v>
      </c>
    </row>
    <row r="328" spans="1:8" outlineLevel="4">
      <c r="A328" s="105">
        <v>320</v>
      </c>
      <c r="B328" s="106" t="s">
        <v>595</v>
      </c>
      <c r="C328" s="106" t="s">
        <v>13</v>
      </c>
      <c r="D328" s="106" t="s">
        <v>0</v>
      </c>
      <c r="E328" s="107" t="s">
        <v>166</v>
      </c>
      <c r="F328" s="108">
        <v>9522</v>
      </c>
      <c r="G328" s="108">
        <v>9522</v>
      </c>
      <c r="H328" s="109">
        <f t="shared" si="4"/>
        <v>100</v>
      </c>
    </row>
    <row r="329" spans="1:8" s="104" customFormat="1" outlineLevel="5">
      <c r="A329" s="105">
        <v>321</v>
      </c>
      <c r="B329" s="106" t="s">
        <v>595</v>
      </c>
      <c r="C329" s="106" t="s">
        <v>13</v>
      </c>
      <c r="D329" s="106" t="s">
        <v>47</v>
      </c>
      <c r="E329" s="107" t="s">
        <v>215</v>
      </c>
      <c r="F329" s="108">
        <v>9522</v>
      </c>
      <c r="G329" s="108">
        <v>9522</v>
      </c>
      <c r="H329" s="109">
        <f t="shared" si="4"/>
        <v>100</v>
      </c>
    </row>
    <row r="330" spans="1:8" outlineLevel="5">
      <c r="A330" s="105">
        <v>322</v>
      </c>
      <c r="B330" s="106" t="s">
        <v>87</v>
      </c>
      <c r="C330" s="106" t="s">
        <v>117</v>
      </c>
      <c r="D330" s="106" t="s">
        <v>0</v>
      </c>
      <c r="E330" s="107" t="s">
        <v>597</v>
      </c>
      <c r="F330" s="108">
        <v>14479131.18</v>
      </c>
      <c r="G330" s="108">
        <v>12247993.01</v>
      </c>
      <c r="H330" s="109">
        <f t="shared" ref="H330:H393" si="5">G330/F330*100</f>
        <v>84.590662642231834</v>
      </c>
    </row>
    <row r="331" spans="1:8" ht="25.5" outlineLevel="5">
      <c r="A331" s="105">
        <v>323</v>
      </c>
      <c r="B331" s="106" t="s">
        <v>87</v>
      </c>
      <c r="C331" s="106" t="s">
        <v>139</v>
      </c>
      <c r="D331" s="106" t="s">
        <v>0</v>
      </c>
      <c r="E331" s="107" t="s">
        <v>392</v>
      </c>
      <c r="F331" s="108">
        <v>6941100.1799999997</v>
      </c>
      <c r="G331" s="108">
        <v>6932321.5800000001</v>
      </c>
      <c r="H331" s="109">
        <f t="shared" si="5"/>
        <v>99.873527254003704</v>
      </c>
    </row>
    <row r="332" spans="1:8" ht="25.5" outlineLevel="5">
      <c r="A332" s="105">
        <v>324</v>
      </c>
      <c r="B332" s="106" t="s">
        <v>87</v>
      </c>
      <c r="C332" s="106" t="s">
        <v>140</v>
      </c>
      <c r="D332" s="106" t="s">
        <v>0</v>
      </c>
      <c r="E332" s="107" t="s">
        <v>395</v>
      </c>
      <c r="F332" s="108">
        <v>337100</v>
      </c>
      <c r="G332" s="108">
        <v>337092</v>
      </c>
      <c r="H332" s="109">
        <f t="shared" si="5"/>
        <v>99.99762681696825</v>
      </c>
    </row>
    <row r="333" spans="1:8" ht="76.5" outlineLevel="5">
      <c r="A333" s="105">
        <v>325</v>
      </c>
      <c r="B333" s="106" t="s">
        <v>87</v>
      </c>
      <c r="C333" s="106" t="s">
        <v>757</v>
      </c>
      <c r="D333" s="106" t="s">
        <v>0</v>
      </c>
      <c r="E333" s="107" t="s">
        <v>758</v>
      </c>
      <c r="F333" s="108">
        <v>337100</v>
      </c>
      <c r="G333" s="108">
        <v>337092</v>
      </c>
      <c r="H333" s="109">
        <f t="shared" si="5"/>
        <v>99.99762681696825</v>
      </c>
    </row>
    <row r="334" spans="1:8" s="104" customFormat="1">
      <c r="A334" s="105">
        <v>326</v>
      </c>
      <c r="B334" s="106" t="s">
        <v>87</v>
      </c>
      <c r="C334" s="106" t="s">
        <v>757</v>
      </c>
      <c r="D334" s="106" t="s">
        <v>47</v>
      </c>
      <c r="E334" s="107" t="s">
        <v>215</v>
      </c>
      <c r="F334" s="108">
        <v>337100</v>
      </c>
      <c r="G334" s="108">
        <v>337092</v>
      </c>
      <c r="H334" s="109">
        <f t="shared" si="5"/>
        <v>99.99762681696825</v>
      </c>
    </row>
    <row r="335" spans="1:8" s="104" customFormat="1" ht="25.5" outlineLevel="1">
      <c r="A335" s="105">
        <v>327</v>
      </c>
      <c r="B335" s="106" t="s">
        <v>87</v>
      </c>
      <c r="C335" s="106" t="s">
        <v>143</v>
      </c>
      <c r="D335" s="106" t="s">
        <v>0</v>
      </c>
      <c r="E335" s="107" t="s">
        <v>398</v>
      </c>
      <c r="F335" s="108">
        <v>6604000.1799999997</v>
      </c>
      <c r="G335" s="108">
        <v>6595229.5800000001</v>
      </c>
      <c r="H335" s="109">
        <f t="shared" si="5"/>
        <v>99.867192614158895</v>
      </c>
    </row>
    <row r="336" spans="1:8" ht="25.5" outlineLevel="2">
      <c r="A336" s="105">
        <v>328</v>
      </c>
      <c r="B336" s="106" t="s">
        <v>87</v>
      </c>
      <c r="C336" s="106" t="s">
        <v>88</v>
      </c>
      <c r="D336" s="106" t="s">
        <v>0</v>
      </c>
      <c r="E336" s="107" t="s">
        <v>235</v>
      </c>
      <c r="F336" s="108">
        <v>2886400</v>
      </c>
      <c r="G336" s="108">
        <v>2886400</v>
      </c>
      <c r="H336" s="109">
        <f t="shared" si="5"/>
        <v>100</v>
      </c>
    </row>
    <row r="337" spans="1:8" outlineLevel="3">
      <c r="A337" s="105">
        <v>329</v>
      </c>
      <c r="B337" s="106" t="s">
        <v>87</v>
      </c>
      <c r="C337" s="106" t="s">
        <v>88</v>
      </c>
      <c r="D337" s="106" t="s">
        <v>47</v>
      </c>
      <c r="E337" s="107" t="s">
        <v>215</v>
      </c>
      <c r="F337" s="108">
        <v>2886400</v>
      </c>
      <c r="G337" s="108">
        <v>2886400</v>
      </c>
      <c r="H337" s="109">
        <f t="shared" si="5"/>
        <v>100</v>
      </c>
    </row>
    <row r="338" spans="1:8" ht="25.5" outlineLevel="4">
      <c r="A338" s="105">
        <v>330</v>
      </c>
      <c r="B338" s="106" t="s">
        <v>87</v>
      </c>
      <c r="C338" s="106" t="s">
        <v>379</v>
      </c>
      <c r="D338" s="106" t="s">
        <v>0</v>
      </c>
      <c r="E338" s="107" t="s">
        <v>235</v>
      </c>
      <c r="F338" s="108">
        <v>3717600.18</v>
      </c>
      <c r="G338" s="108">
        <v>3708829.58</v>
      </c>
      <c r="H338" s="109">
        <f t="shared" si="5"/>
        <v>99.764078987106146</v>
      </c>
    </row>
    <row r="339" spans="1:8" ht="25.5" outlineLevel="5">
      <c r="A339" s="105">
        <v>331</v>
      </c>
      <c r="B339" s="106" t="s">
        <v>87</v>
      </c>
      <c r="C339" s="106" t="s">
        <v>379</v>
      </c>
      <c r="D339" s="106" t="s">
        <v>7</v>
      </c>
      <c r="E339" s="107" t="s">
        <v>163</v>
      </c>
      <c r="F339" s="108">
        <v>115432</v>
      </c>
      <c r="G339" s="108">
        <v>115394.4</v>
      </c>
      <c r="H339" s="109">
        <f t="shared" si="5"/>
        <v>99.967426710097712</v>
      </c>
    </row>
    <row r="340" spans="1:8" outlineLevel="4">
      <c r="A340" s="105">
        <v>332</v>
      </c>
      <c r="B340" s="106" t="s">
        <v>87</v>
      </c>
      <c r="C340" s="106" t="s">
        <v>379</v>
      </c>
      <c r="D340" s="106" t="s">
        <v>47</v>
      </c>
      <c r="E340" s="107" t="s">
        <v>215</v>
      </c>
      <c r="F340" s="108">
        <v>3602168.18</v>
      </c>
      <c r="G340" s="108">
        <v>3593435.18</v>
      </c>
      <c r="H340" s="109">
        <f t="shared" si="5"/>
        <v>99.757562679930174</v>
      </c>
    </row>
    <row r="341" spans="1:8" s="104" customFormat="1" ht="38.25" outlineLevel="5">
      <c r="A341" s="105">
        <v>333</v>
      </c>
      <c r="B341" s="106" t="s">
        <v>87</v>
      </c>
      <c r="C341" s="106" t="s">
        <v>145</v>
      </c>
      <c r="D341" s="106" t="s">
        <v>0</v>
      </c>
      <c r="E341" s="107" t="s">
        <v>756</v>
      </c>
      <c r="F341" s="108">
        <v>7538031</v>
      </c>
      <c r="G341" s="108">
        <v>5315671.43</v>
      </c>
      <c r="H341" s="109">
        <f t="shared" si="5"/>
        <v>70.518036208659794</v>
      </c>
    </row>
    <row r="342" spans="1:8" s="104" customFormat="1" ht="25.5">
      <c r="A342" s="105">
        <v>334</v>
      </c>
      <c r="B342" s="106" t="s">
        <v>87</v>
      </c>
      <c r="C342" s="106" t="s">
        <v>149</v>
      </c>
      <c r="D342" s="106" t="s">
        <v>0</v>
      </c>
      <c r="E342" s="107" t="s">
        <v>401</v>
      </c>
      <c r="F342" s="108">
        <v>7280031</v>
      </c>
      <c r="G342" s="108">
        <v>5275881.45</v>
      </c>
      <c r="H342" s="109">
        <f t="shared" si="5"/>
        <v>72.470590441167076</v>
      </c>
    </row>
    <row r="343" spans="1:8" outlineLevel="1">
      <c r="A343" s="105">
        <v>335</v>
      </c>
      <c r="B343" s="106" t="s">
        <v>87</v>
      </c>
      <c r="C343" s="106" t="s">
        <v>89</v>
      </c>
      <c r="D343" s="106" t="s">
        <v>0</v>
      </c>
      <c r="E343" s="107" t="s">
        <v>241</v>
      </c>
      <c r="F343" s="108">
        <v>837966</v>
      </c>
      <c r="G343" s="108">
        <v>780158.34</v>
      </c>
      <c r="H343" s="109">
        <f t="shared" si="5"/>
        <v>93.101431322989242</v>
      </c>
    </row>
    <row r="344" spans="1:8" outlineLevel="2">
      <c r="A344" s="105">
        <v>336</v>
      </c>
      <c r="B344" s="106" t="s">
        <v>87</v>
      </c>
      <c r="C344" s="106" t="s">
        <v>89</v>
      </c>
      <c r="D344" s="106" t="s">
        <v>26</v>
      </c>
      <c r="E344" s="107" t="s">
        <v>717</v>
      </c>
      <c r="F344" s="108">
        <v>800000</v>
      </c>
      <c r="G344" s="108">
        <v>768016.64</v>
      </c>
      <c r="H344" s="109">
        <f t="shared" si="5"/>
        <v>96.002080000000007</v>
      </c>
    </row>
    <row r="345" spans="1:8" s="104" customFormat="1" ht="25.5" outlineLevel="4">
      <c r="A345" s="105">
        <v>337</v>
      </c>
      <c r="B345" s="106" t="s">
        <v>87</v>
      </c>
      <c r="C345" s="106" t="s">
        <v>89</v>
      </c>
      <c r="D345" s="106" t="s">
        <v>7</v>
      </c>
      <c r="E345" s="107" t="s">
        <v>163</v>
      </c>
      <c r="F345" s="108">
        <v>37966</v>
      </c>
      <c r="G345" s="108">
        <v>12141.7</v>
      </c>
      <c r="H345" s="109">
        <f t="shared" si="5"/>
        <v>31.980456197650533</v>
      </c>
    </row>
    <row r="346" spans="1:8" ht="25.5" outlineLevel="5">
      <c r="A346" s="105">
        <v>338</v>
      </c>
      <c r="B346" s="106" t="s">
        <v>87</v>
      </c>
      <c r="C346" s="106" t="s">
        <v>655</v>
      </c>
      <c r="D346" s="106" t="s">
        <v>0</v>
      </c>
      <c r="E346" s="107" t="s">
        <v>656</v>
      </c>
      <c r="F346" s="108">
        <v>6442065</v>
      </c>
      <c r="G346" s="108">
        <v>4495723.1100000003</v>
      </c>
      <c r="H346" s="109">
        <f t="shared" si="5"/>
        <v>69.786987712790861</v>
      </c>
    </row>
    <row r="347" spans="1:8" s="104" customFormat="1">
      <c r="A347" s="105">
        <v>339</v>
      </c>
      <c r="B347" s="106" t="s">
        <v>87</v>
      </c>
      <c r="C347" s="106" t="s">
        <v>655</v>
      </c>
      <c r="D347" s="106" t="s">
        <v>26</v>
      </c>
      <c r="E347" s="107" t="s">
        <v>717</v>
      </c>
      <c r="F347" s="108">
        <v>5123620</v>
      </c>
      <c r="G347" s="108">
        <v>3796351.68</v>
      </c>
      <c r="H347" s="109">
        <f t="shared" si="5"/>
        <v>74.095106194448462</v>
      </c>
    </row>
    <row r="348" spans="1:8" ht="25.5">
      <c r="A348" s="105">
        <v>340</v>
      </c>
      <c r="B348" s="106" t="s">
        <v>87</v>
      </c>
      <c r="C348" s="106" t="s">
        <v>655</v>
      </c>
      <c r="D348" s="106" t="s">
        <v>7</v>
      </c>
      <c r="E348" s="107" t="s">
        <v>163</v>
      </c>
      <c r="F348" s="108">
        <v>1294445</v>
      </c>
      <c r="G348" s="108">
        <v>681280.22</v>
      </c>
      <c r="H348" s="109">
        <f t="shared" si="5"/>
        <v>52.631067368640615</v>
      </c>
    </row>
    <row r="349" spans="1:8">
      <c r="A349" s="105">
        <v>341</v>
      </c>
      <c r="B349" s="106" t="s">
        <v>87</v>
      </c>
      <c r="C349" s="106" t="s">
        <v>655</v>
      </c>
      <c r="D349" s="106" t="s">
        <v>8</v>
      </c>
      <c r="E349" s="107" t="s">
        <v>164</v>
      </c>
      <c r="F349" s="108">
        <v>24000</v>
      </c>
      <c r="G349" s="108">
        <v>18091.21</v>
      </c>
      <c r="H349" s="109">
        <f t="shared" si="5"/>
        <v>75.380041666666671</v>
      </c>
    </row>
    <row r="350" spans="1:8" ht="25.5">
      <c r="A350" s="105">
        <v>342</v>
      </c>
      <c r="B350" s="106" t="s">
        <v>87</v>
      </c>
      <c r="C350" s="106" t="s">
        <v>150</v>
      </c>
      <c r="D350" s="106" t="s">
        <v>0</v>
      </c>
      <c r="E350" s="107" t="s">
        <v>400</v>
      </c>
      <c r="F350" s="108">
        <v>158000</v>
      </c>
      <c r="G350" s="108">
        <v>9889.98</v>
      </c>
      <c r="H350" s="109">
        <f t="shared" si="5"/>
        <v>6.2594810126582274</v>
      </c>
    </row>
    <row r="351" spans="1:8" ht="25.5">
      <c r="A351" s="105">
        <v>343</v>
      </c>
      <c r="B351" s="106" t="s">
        <v>87</v>
      </c>
      <c r="C351" s="106" t="s">
        <v>759</v>
      </c>
      <c r="D351" s="106" t="s">
        <v>0</v>
      </c>
      <c r="E351" s="107" t="s">
        <v>760</v>
      </c>
      <c r="F351" s="108">
        <v>42000</v>
      </c>
      <c r="G351" s="108">
        <v>9889.98</v>
      </c>
      <c r="H351" s="109">
        <f t="shared" si="5"/>
        <v>23.54757142857143</v>
      </c>
    </row>
    <row r="352" spans="1:8" ht="25.5">
      <c r="A352" s="105">
        <v>344</v>
      </c>
      <c r="B352" s="106" t="s">
        <v>87</v>
      </c>
      <c r="C352" s="106" t="s">
        <v>759</v>
      </c>
      <c r="D352" s="106" t="s">
        <v>7</v>
      </c>
      <c r="E352" s="107" t="s">
        <v>163</v>
      </c>
      <c r="F352" s="108">
        <v>42000</v>
      </c>
      <c r="G352" s="108">
        <v>9889.98</v>
      </c>
      <c r="H352" s="109">
        <f t="shared" si="5"/>
        <v>23.54757142857143</v>
      </c>
    </row>
    <row r="353" spans="1:8" ht="25.5">
      <c r="A353" s="105">
        <v>345</v>
      </c>
      <c r="B353" s="106" t="s">
        <v>87</v>
      </c>
      <c r="C353" s="106" t="s">
        <v>879</v>
      </c>
      <c r="D353" s="106" t="s">
        <v>0</v>
      </c>
      <c r="E353" s="107" t="s">
        <v>880</v>
      </c>
      <c r="F353" s="108">
        <v>40000</v>
      </c>
      <c r="G353" s="108">
        <v>0</v>
      </c>
      <c r="H353" s="109">
        <f t="shared" si="5"/>
        <v>0</v>
      </c>
    </row>
    <row r="354" spans="1:8" s="104" customFormat="1" ht="25.5">
      <c r="A354" s="105">
        <v>346</v>
      </c>
      <c r="B354" s="106" t="s">
        <v>87</v>
      </c>
      <c r="C354" s="106" t="s">
        <v>879</v>
      </c>
      <c r="D354" s="106" t="s">
        <v>7</v>
      </c>
      <c r="E354" s="107" t="s">
        <v>163</v>
      </c>
      <c r="F354" s="108">
        <v>40000</v>
      </c>
      <c r="G354" s="108">
        <v>0</v>
      </c>
      <c r="H354" s="109">
        <f t="shared" si="5"/>
        <v>0</v>
      </c>
    </row>
    <row r="355" spans="1:8" ht="25.5">
      <c r="A355" s="105">
        <v>347</v>
      </c>
      <c r="B355" s="106" t="s">
        <v>87</v>
      </c>
      <c r="C355" s="106" t="s">
        <v>881</v>
      </c>
      <c r="D355" s="106" t="s">
        <v>0</v>
      </c>
      <c r="E355" s="107" t="s">
        <v>880</v>
      </c>
      <c r="F355" s="108">
        <v>40000</v>
      </c>
      <c r="G355" s="108">
        <v>0</v>
      </c>
      <c r="H355" s="109">
        <f t="shared" si="5"/>
        <v>0</v>
      </c>
    </row>
    <row r="356" spans="1:8" ht="25.5">
      <c r="A356" s="105">
        <v>348</v>
      </c>
      <c r="B356" s="106" t="s">
        <v>87</v>
      </c>
      <c r="C356" s="106" t="s">
        <v>881</v>
      </c>
      <c r="D356" s="106" t="s">
        <v>7</v>
      </c>
      <c r="E356" s="107" t="s">
        <v>163</v>
      </c>
      <c r="F356" s="108">
        <v>40000</v>
      </c>
      <c r="G356" s="108">
        <v>0</v>
      </c>
      <c r="H356" s="109">
        <f t="shared" si="5"/>
        <v>0</v>
      </c>
    </row>
    <row r="357" spans="1:8" ht="63.75">
      <c r="A357" s="105">
        <v>349</v>
      </c>
      <c r="B357" s="106" t="s">
        <v>87</v>
      </c>
      <c r="C357" s="106" t="s">
        <v>882</v>
      </c>
      <c r="D357" s="106" t="s">
        <v>0</v>
      </c>
      <c r="E357" s="107" t="s">
        <v>883</v>
      </c>
      <c r="F357" s="108">
        <v>18000</v>
      </c>
      <c r="G357" s="108">
        <v>0</v>
      </c>
      <c r="H357" s="109">
        <f t="shared" si="5"/>
        <v>0</v>
      </c>
    </row>
    <row r="358" spans="1:8" s="104" customFormat="1" ht="25.5">
      <c r="A358" s="105">
        <v>350</v>
      </c>
      <c r="B358" s="106" t="s">
        <v>87</v>
      </c>
      <c r="C358" s="106" t="s">
        <v>882</v>
      </c>
      <c r="D358" s="106" t="s">
        <v>7</v>
      </c>
      <c r="E358" s="107" t="s">
        <v>163</v>
      </c>
      <c r="F358" s="108">
        <v>18000</v>
      </c>
      <c r="G358" s="108">
        <v>0</v>
      </c>
      <c r="H358" s="109">
        <f t="shared" si="5"/>
        <v>0</v>
      </c>
    </row>
    <row r="359" spans="1:8" ht="63.75">
      <c r="A359" s="105">
        <v>351</v>
      </c>
      <c r="B359" s="106" t="s">
        <v>87</v>
      </c>
      <c r="C359" s="106" t="s">
        <v>884</v>
      </c>
      <c r="D359" s="106" t="s">
        <v>0</v>
      </c>
      <c r="E359" s="107" t="s">
        <v>883</v>
      </c>
      <c r="F359" s="108">
        <v>18000</v>
      </c>
      <c r="G359" s="108">
        <v>0</v>
      </c>
      <c r="H359" s="109">
        <f t="shared" si="5"/>
        <v>0</v>
      </c>
    </row>
    <row r="360" spans="1:8" ht="25.5">
      <c r="A360" s="105">
        <v>352</v>
      </c>
      <c r="B360" s="106" t="s">
        <v>87</v>
      </c>
      <c r="C360" s="106" t="s">
        <v>884</v>
      </c>
      <c r="D360" s="106" t="s">
        <v>7</v>
      </c>
      <c r="E360" s="107" t="s">
        <v>163</v>
      </c>
      <c r="F360" s="108">
        <v>18000</v>
      </c>
      <c r="G360" s="108">
        <v>0</v>
      </c>
      <c r="H360" s="109">
        <f t="shared" si="5"/>
        <v>0</v>
      </c>
    </row>
    <row r="361" spans="1:8" ht="38.25">
      <c r="A361" s="105">
        <v>353</v>
      </c>
      <c r="B361" s="106" t="s">
        <v>87</v>
      </c>
      <c r="C361" s="106" t="s">
        <v>151</v>
      </c>
      <c r="D361" s="106" t="s">
        <v>0</v>
      </c>
      <c r="E361" s="107" t="s">
        <v>761</v>
      </c>
      <c r="F361" s="108">
        <v>50000</v>
      </c>
      <c r="G361" s="108">
        <v>3350</v>
      </c>
      <c r="H361" s="109">
        <f t="shared" si="5"/>
        <v>6.7</v>
      </c>
    </row>
    <row r="362" spans="1:8" ht="51">
      <c r="A362" s="105">
        <v>354</v>
      </c>
      <c r="B362" s="106" t="s">
        <v>87</v>
      </c>
      <c r="C362" s="106" t="s">
        <v>90</v>
      </c>
      <c r="D362" s="106" t="s">
        <v>0</v>
      </c>
      <c r="E362" s="107" t="s">
        <v>242</v>
      </c>
      <c r="F362" s="108">
        <v>50000</v>
      </c>
      <c r="G362" s="108">
        <v>3350</v>
      </c>
      <c r="H362" s="109">
        <f t="shared" si="5"/>
        <v>6.7</v>
      </c>
    </row>
    <row r="363" spans="1:8" ht="25.5">
      <c r="A363" s="105">
        <v>355</v>
      </c>
      <c r="B363" s="106" t="s">
        <v>87</v>
      </c>
      <c r="C363" s="106" t="s">
        <v>90</v>
      </c>
      <c r="D363" s="106" t="s">
        <v>7</v>
      </c>
      <c r="E363" s="107" t="s">
        <v>163</v>
      </c>
      <c r="F363" s="108">
        <v>50000</v>
      </c>
      <c r="G363" s="108">
        <v>3350</v>
      </c>
      <c r="H363" s="109">
        <f t="shared" si="5"/>
        <v>6.7</v>
      </c>
    </row>
    <row r="364" spans="1:8" ht="25.5">
      <c r="A364" s="105">
        <v>356</v>
      </c>
      <c r="B364" s="106" t="s">
        <v>87</v>
      </c>
      <c r="C364" s="106" t="s">
        <v>1006</v>
      </c>
      <c r="D364" s="106" t="s">
        <v>0</v>
      </c>
      <c r="E364" s="107" t="s">
        <v>657</v>
      </c>
      <c r="F364" s="108">
        <v>50000</v>
      </c>
      <c r="G364" s="108">
        <v>26550</v>
      </c>
      <c r="H364" s="109">
        <f t="shared" si="5"/>
        <v>53.1</v>
      </c>
    </row>
    <row r="365" spans="1:8" ht="25.5">
      <c r="A365" s="105">
        <v>357</v>
      </c>
      <c r="B365" s="106" t="s">
        <v>87</v>
      </c>
      <c r="C365" s="106" t="s">
        <v>1007</v>
      </c>
      <c r="D365" s="106" t="s">
        <v>0</v>
      </c>
      <c r="E365" s="107" t="s">
        <v>658</v>
      </c>
      <c r="F365" s="108">
        <v>50000</v>
      </c>
      <c r="G365" s="108">
        <v>26550</v>
      </c>
      <c r="H365" s="109">
        <f t="shared" si="5"/>
        <v>53.1</v>
      </c>
    </row>
    <row r="366" spans="1:8" ht="25.5">
      <c r="A366" s="105">
        <v>358</v>
      </c>
      <c r="B366" s="106" t="s">
        <v>87</v>
      </c>
      <c r="C366" s="106" t="s">
        <v>1007</v>
      </c>
      <c r="D366" s="106" t="s">
        <v>7</v>
      </c>
      <c r="E366" s="107" t="s">
        <v>163</v>
      </c>
      <c r="F366" s="108">
        <v>50000</v>
      </c>
      <c r="G366" s="108">
        <v>26550</v>
      </c>
      <c r="H366" s="109">
        <f t="shared" si="5"/>
        <v>53.1</v>
      </c>
    </row>
    <row r="367" spans="1:8">
      <c r="A367" s="105">
        <v>359</v>
      </c>
      <c r="B367" s="106" t="s">
        <v>91</v>
      </c>
      <c r="C367" s="106" t="s">
        <v>117</v>
      </c>
      <c r="D367" s="106" t="s">
        <v>0</v>
      </c>
      <c r="E367" s="107" t="s">
        <v>236</v>
      </c>
      <c r="F367" s="108">
        <v>6617822</v>
      </c>
      <c r="G367" s="108">
        <v>4560218.0199999996</v>
      </c>
      <c r="H367" s="109">
        <f t="shared" si="5"/>
        <v>68.908139566159377</v>
      </c>
    </row>
    <row r="368" spans="1:8" s="104" customFormat="1" ht="25.5">
      <c r="A368" s="105">
        <v>360</v>
      </c>
      <c r="B368" s="106" t="s">
        <v>91</v>
      </c>
      <c r="C368" s="106" t="s">
        <v>139</v>
      </c>
      <c r="D368" s="106" t="s">
        <v>0</v>
      </c>
      <c r="E368" s="107" t="s">
        <v>392</v>
      </c>
      <c r="F368" s="108">
        <v>98400</v>
      </c>
      <c r="G368" s="108">
        <v>71620</v>
      </c>
      <c r="H368" s="109">
        <f t="shared" si="5"/>
        <v>72.784552845528466</v>
      </c>
    </row>
    <row r="369" spans="1:8" ht="25.5">
      <c r="A369" s="105">
        <v>361</v>
      </c>
      <c r="B369" s="106" t="s">
        <v>91</v>
      </c>
      <c r="C369" s="106" t="s">
        <v>140</v>
      </c>
      <c r="D369" s="106" t="s">
        <v>0</v>
      </c>
      <c r="E369" s="107" t="s">
        <v>395</v>
      </c>
      <c r="F369" s="108">
        <v>98400</v>
      </c>
      <c r="G369" s="108">
        <v>71620</v>
      </c>
      <c r="H369" s="109">
        <f t="shared" si="5"/>
        <v>72.784552845528466</v>
      </c>
    </row>
    <row r="370" spans="1:8" ht="76.5">
      <c r="A370" s="105">
        <v>362</v>
      </c>
      <c r="B370" s="106" t="s">
        <v>91</v>
      </c>
      <c r="C370" s="106" t="s">
        <v>659</v>
      </c>
      <c r="D370" s="106" t="s">
        <v>0</v>
      </c>
      <c r="E370" s="107" t="s">
        <v>660</v>
      </c>
      <c r="F370" s="108">
        <v>78200</v>
      </c>
      <c r="G370" s="108">
        <v>51420</v>
      </c>
      <c r="H370" s="109">
        <f t="shared" si="5"/>
        <v>65.754475703324815</v>
      </c>
    </row>
    <row r="371" spans="1:8" s="104" customFormat="1">
      <c r="A371" s="105">
        <v>363</v>
      </c>
      <c r="B371" s="106" t="s">
        <v>91</v>
      </c>
      <c r="C371" s="106" t="s">
        <v>659</v>
      </c>
      <c r="D371" s="106" t="s">
        <v>47</v>
      </c>
      <c r="E371" s="107" t="s">
        <v>215</v>
      </c>
      <c r="F371" s="108">
        <v>78200</v>
      </c>
      <c r="G371" s="108">
        <v>51420</v>
      </c>
      <c r="H371" s="109">
        <f t="shared" si="5"/>
        <v>65.754475703324815</v>
      </c>
    </row>
    <row r="372" spans="1:8" ht="76.5">
      <c r="A372" s="105">
        <v>364</v>
      </c>
      <c r="B372" s="106" t="s">
        <v>91</v>
      </c>
      <c r="C372" s="106" t="s">
        <v>757</v>
      </c>
      <c r="D372" s="106" t="s">
        <v>0</v>
      </c>
      <c r="E372" s="107" t="s">
        <v>758</v>
      </c>
      <c r="F372" s="108">
        <v>20200</v>
      </c>
      <c r="G372" s="108">
        <v>20200</v>
      </c>
      <c r="H372" s="109">
        <f t="shared" si="5"/>
        <v>100</v>
      </c>
    </row>
    <row r="373" spans="1:8" s="104" customFormat="1">
      <c r="A373" s="105">
        <v>365</v>
      </c>
      <c r="B373" s="106" t="s">
        <v>91</v>
      </c>
      <c r="C373" s="106" t="s">
        <v>757</v>
      </c>
      <c r="D373" s="106" t="s">
        <v>47</v>
      </c>
      <c r="E373" s="107" t="s">
        <v>215</v>
      </c>
      <c r="F373" s="108">
        <v>20200</v>
      </c>
      <c r="G373" s="108">
        <v>20200</v>
      </c>
      <c r="H373" s="109">
        <f t="shared" si="5"/>
        <v>100</v>
      </c>
    </row>
    <row r="374" spans="1:8">
      <c r="A374" s="105">
        <v>366</v>
      </c>
      <c r="B374" s="106" t="s">
        <v>91</v>
      </c>
      <c r="C374" s="106" t="s">
        <v>116</v>
      </c>
      <c r="D374" s="106" t="s">
        <v>0</v>
      </c>
      <c r="E374" s="107" t="s">
        <v>380</v>
      </c>
      <c r="F374" s="108">
        <v>6519422</v>
      </c>
      <c r="G374" s="108">
        <v>4488598.0199999996</v>
      </c>
      <c r="H374" s="109">
        <f t="shared" si="5"/>
        <v>68.849631455058429</v>
      </c>
    </row>
    <row r="375" spans="1:8">
      <c r="A375" s="105">
        <v>367</v>
      </c>
      <c r="B375" s="106" t="s">
        <v>91</v>
      </c>
      <c r="C375" s="106" t="s">
        <v>25</v>
      </c>
      <c r="D375" s="106" t="s">
        <v>0</v>
      </c>
      <c r="E375" s="107" t="s">
        <v>177</v>
      </c>
      <c r="F375" s="108">
        <v>5765212</v>
      </c>
      <c r="G375" s="108">
        <v>3961548.22</v>
      </c>
      <c r="H375" s="109">
        <f t="shared" si="5"/>
        <v>68.71470155824278</v>
      </c>
    </row>
    <row r="376" spans="1:8" s="104" customFormat="1">
      <c r="A376" s="105">
        <v>368</v>
      </c>
      <c r="B376" s="106" t="s">
        <v>91</v>
      </c>
      <c r="C376" s="106" t="s">
        <v>25</v>
      </c>
      <c r="D376" s="106" t="s">
        <v>26</v>
      </c>
      <c r="E376" s="107" t="s">
        <v>717</v>
      </c>
      <c r="F376" s="108">
        <v>4813575.28</v>
      </c>
      <c r="G376" s="108">
        <v>3296850.35</v>
      </c>
      <c r="H376" s="109">
        <f t="shared" si="5"/>
        <v>68.490678097382954</v>
      </c>
    </row>
    <row r="377" spans="1:8" ht="25.5">
      <c r="A377" s="105">
        <v>369</v>
      </c>
      <c r="B377" s="106" t="s">
        <v>91</v>
      </c>
      <c r="C377" s="106" t="s">
        <v>25</v>
      </c>
      <c r="D377" s="106" t="s">
        <v>7</v>
      </c>
      <c r="E377" s="107" t="s">
        <v>163</v>
      </c>
      <c r="F377" s="108">
        <v>894817</v>
      </c>
      <c r="G377" s="108">
        <v>615378.15</v>
      </c>
      <c r="H377" s="109">
        <f t="shared" si="5"/>
        <v>68.771396833095494</v>
      </c>
    </row>
    <row r="378" spans="1:8" ht="25.5">
      <c r="A378" s="105">
        <v>370</v>
      </c>
      <c r="B378" s="106" t="s">
        <v>91</v>
      </c>
      <c r="C378" s="106" t="s">
        <v>25</v>
      </c>
      <c r="D378" s="106" t="s">
        <v>29</v>
      </c>
      <c r="E378" s="107" t="s">
        <v>179</v>
      </c>
      <c r="F378" s="108">
        <v>49319.72</v>
      </c>
      <c r="G378" s="108">
        <v>49319.72</v>
      </c>
      <c r="H378" s="109">
        <f t="shared" si="5"/>
        <v>100</v>
      </c>
    </row>
    <row r="379" spans="1:8" s="104" customFormat="1">
      <c r="A379" s="105">
        <v>371</v>
      </c>
      <c r="B379" s="106" t="s">
        <v>91</v>
      </c>
      <c r="C379" s="106" t="s">
        <v>25</v>
      </c>
      <c r="D379" s="106" t="s">
        <v>8</v>
      </c>
      <c r="E379" s="107" t="s">
        <v>164</v>
      </c>
      <c r="F379" s="108">
        <v>7500</v>
      </c>
      <c r="G379" s="108">
        <v>0</v>
      </c>
      <c r="H379" s="109">
        <f t="shared" si="5"/>
        <v>0</v>
      </c>
    </row>
    <row r="380" spans="1:8" s="104" customFormat="1" ht="25.5">
      <c r="A380" s="105">
        <v>372</v>
      </c>
      <c r="B380" s="106" t="s">
        <v>91</v>
      </c>
      <c r="C380" s="106" t="s">
        <v>6</v>
      </c>
      <c r="D380" s="106" t="s">
        <v>0</v>
      </c>
      <c r="E380" s="107" t="s">
        <v>162</v>
      </c>
      <c r="F380" s="108">
        <v>754210</v>
      </c>
      <c r="G380" s="108">
        <v>527049.80000000005</v>
      </c>
      <c r="H380" s="109">
        <f t="shared" si="5"/>
        <v>69.881041089351783</v>
      </c>
    </row>
    <row r="381" spans="1:8" ht="25.5">
      <c r="A381" s="105">
        <v>373</v>
      </c>
      <c r="B381" s="106" t="s">
        <v>91</v>
      </c>
      <c r="C381" s="106" t="s">
        <v>6</v>
      </c>
      <c r="D381" s="106" t="s">
        <v>4</v>
      </c>
      <c r="E381" s="107" t="s">
        <v>161</v>
      </c>
      <c r="F381" s="108">
        <v>754210</v>
      </c>
      <c r="G381" s="108">
        <v>527049.80000000005</v>
      </c>
      <c r="H381" s="109">
        <f t="shared" si="5"/>
        <v>69.881041089351783</v>
      </c>
    </row>
    <row r="382" spans="1:8" s="104" customFormat="1">
      <c r="A382" s="99">
        <v>374</v>
      </c>
      <c r="B382" s="100" t="s">
        <v>92</v>
      </c>
      <c r="C382" s="100" t="s">
        <v>117</v>
      </c>
      <c r="D382" s="100" t="s">
        <v>0</v>
      </c>
      <c r="E382" s="101" t="s">
        <v>762</v>
      </c>
      <c r="F382" s="102">
        <v>26893919.52</v>
      </c>
      <c r="G382" s="102">
        <v>19248168.109999999</v>
      </c>
      <c r="H382" s="110">
        <f t="shared" si="5"/>
        <v>71.57070614302188</v>
      </c>
    </row>
    <row r="383" spans="1:8">
      <c r="A383" s="105">
        <v>375</v>
      </c>
      <c r="B383" s="106" t="s">
        <v>93</v>
      </c>
      <c r="C383" s="106" t="s">
        <v>117</v>
      </c>
      <c r="D383" s="106" t="s">
        <v>0</v>
      </c>
      <c r="E383" s="107" t="s">
        <v>243</v>
      </c>
      <c r="F383" s="108">
        <v>24578746.52</v>
      </c>
      <c r="G383" s="108">
        <v>17522915.649999999</v>
      </c>
      <c r="H383" s="109">
        <f t="shared" si="5"/>
        <v>71.29295888112685</v>
      </c>
    </row>
    <row r="384" spans="1:8" ht="38.25">
      <c r="A384" s="105">
        <v>376</v>
      </c>
      <c r="B384" s="106" t="s">
        <v>93</v>
      </c>
      <c r="C384" s="106" t="s">
        <v>135</v>
      </c>
      <c r="D384" s="106" t="s">
        <v>0</v>
      </c>
      <c r="E384" s="107" t="s">
        <v>846</v>
      </c>
      <c r="F384" s="108">
        <v>25000</v>
      </c>
      <c r="G384" s="108">
        <v>25000</v>
      </c>
      <c r="H384" s="109">
        <f t="shared" si="5"/>
        <v>100</v>
      </c>
    </row>
    <row r="385" spans="1:8">
      <c r="A385" s="105">
        <v>377</v>
      </c>
      <c r="B385" s="106" t="s">
        <v>93</v>
      </c>
      <c r="C385" s="106" t="s">
        <v>885</v>
      </c>
      <c r="D385" s="106" t="s">
        <v>0</v>
      </c>
      <c r="E385" s="107" t="s">
        <v>886</v>
      </c>
      <c r="F385" s="108">
        <v>25000</v>
      </c>
      <c r="G385" s="108">
        <v>25000</v>
      </c>
      <c r="H385" s="109">
        <f t="shared" si="5"/>
        <v>100</v>
      </c>
    </row>
    <row r="386" spans="1:8" s="104" customFormat="1" ht="38.25">
      <c r="A386" s="105">
        <v>378</v>
      </c>
      <c r="B386" s="106" t="s">
        <v>93</v>
      </c>
      <c r="C386" s="106" t="s">
        <v>887</v>
      </c>
      <c r="D386" s="106" t="s">
        <v>0</v>
      </c>
      <c r="E386" s="107" t="s">
        <v>888</v>
      </c>
      <c r="F386" s="108">
        <v>25000</v>
      </c>
      <c r="G386" s="108">
        <v>25000</v>
      </c>
      <c r="H386" s="109">
        <f t="shared" si="5"/>
        <v>100</v>
      </c>
    </row>
    <row r="387" spans="1:8">
      <c r="A387" s="105">
        <v>379</v>
      </c>
      <c r="B387" s="106" t="s">
        <v>93</v>
      </c>
      <c r="C387" s="106" t="s">
        <v>887</v>
      </c>
      <c r="D387" s="106" t="s">
        <v>45</v>
      </c>
      <c r="E387" s="107" t="s">
        <v>198</v>
      </c>
      <c r="F387" s="108">
        <v>25000</v>
      </c>
      <c r="G387" s="108">
        <v>25000</v>
      </c>
      <c r="H387" s="109">
        <f t="shared" si="5"/>
        <v>100</v>
      </c>
    </row>
    <row r="388" spans="1:8" ht="38.25">
      <c r="A388" s="105">
        <v>380</v>
      </c>
      <c r="B388" s="106" t="s">
        <v>93</v>
      </c>
      <c r="C388" s="106" t="s">
        <v>145</v>
      </c>
      <c r="D388" s="106" t="s">
        <v>0</v>
      </c>
      <c r="E388" s="107" t="s">
        <v>756</v>
      </c>
      <c r="F388" s="108">
        <v>24553746.52</v>
      </c>
      <c r="G388" s="108">
        <v>17497915.649999999</v>
      </c>
      <c r="H388" s="109">
        <f t="shared" si="5"/>
        <v>71.263730102236138</v>
      </c>
    </row>
    <row r="389" spans="1:8" ht="25.5">
      <c r="A389" s="105">
        <v>381</v>
      </c>
      <c r="B389" s="106" t="s">
        <v>93</v>
      </c>
      <c r="C389" s="106" t="s">
        <v>146</v>
      </c>
      <c r="D389" s="106" t="s">
        <v>0</v>
      </c>
      <c r="E389" s="107" t="s">
        <v>402</v>
      </c>
      <c r="F389" s="108">
        <v>24553746.52</v>
      </c>
      <c r="G389" s="108">
        <v>17497915.649999999</v>
      </c>
      <c r="H389" s="109">
        <f t="shared" si="5"/>
        <v>71.263730102236138</v>
      </c>
    </row>
    <row r="390" spans="1:8" ht="38.25">
      <c r="A390" s="105">
        <v>382</v>
      </c>
      <c r="B390" s="106" t="s">
        <v>93</v>
      </c>
      <c r="C390" s="106" t="s">
        <v>94</v>
      </c>
      <c r="D390" s="106" t="s">
        <v>0</v>
      </c>
      <c r="E390" s="107" t="s">
        <v>244</v>
      </c>
      <c r="F390" s="108">
        <v>5773660</v>
      </c>
      <c r="G390" s="108">
        <v>3880700</v>
      </c>
      <c r="H390" s="109">
        <f t="shared" si="5"/>
        <v>67.213864342548746</v>
      </c>
    </row>
    <row r="391" spans="1:8">
      <c r="A391" s="105">
        <v>383</v>
      </c>
      <c r="B391" s="106" t="s">
        <v>93</v>
      </c>
      <c r="C391" s="106" t="s">
        <v>94</v>
      </c>
      <c r="D391" s="106" t="s">
        <v>47</v>
      </c>
      <c r="E391" s="107" t="s">
        <v>215</v>
      </c>
      <c r="F391" s="108">
        <v>5773660</v>
      </c>
      <c r="G391" s="108">
        <v>3880700</v>
      </c>
      <c r="H391" s="109">
        <f t="shared" si="5"/>
        <v>67.213864342548746</v>
      </c>
    </row>
    <row r="392" spans="1:8" ht="25.5">
      <c r="A392" s="105">
        <v>384</v>
      </c>
      <c r="B392" s="106" t="s">
        <v>93</v>
      </c>
      <c r="C392" s="106" t="s">
        <v>95</v>
      </c>
      <c r="D392" s="106" t="s">
        <v>0</v>
      </c>
      <c r="E392" s="107" t="s">
        <v>245</v>
      </c>
      <c r="F392" s="108">
        <v>15634877</v>
      </c>
      <c r="G392" s="108">
        <v>11244800</v>
      </c>
      <c r="H392" s="109">
        <f t="shared" si="5"/>
        <v>71.921256559933283</v>
      </c>
    </row>
    <row r="393" spans="1:8">
      <c r="A393" s="105">
        <v>385</v>
      </c>
      <c r="B393" s="106" t="s">
        <v>93</v>
      </c>
      <c r="C393" s="106" t="s">
        <v>95</v>
      </c>
      <c r="D393" s="106" t="s">
        <v>47</v>
      </c>
      <c r="E393" s="107" t="s">
        <v>215</v>
      </c>
      <c r="F393" s="108">
        <v>15634877</v>
      </c>
      <c r="G393" s="108">
        <v>11244800</v>
      </c>
      <c r="H393" s="109">
        <f t="shared" si="5"/>
        <v>71.921256559933283</v>
      </c>
    </row>
    <row r="394" spans="1:8" ht="38.25">
      <c r="A394" s="105">
        <v>386</v>
      </c>
      <c r="B394" s="106" t="s">
        <v>93</v>
      </c>
      <c r="C394" s="106" t="s">
        <v>96</v>
      </c>
      <c r="D394" s="106" t="s">
        <v>0</v>
      </c>
      <c r="E394" s="107" t="s">
        <v>246</v>
      </c>
      <c r="F394" s="108">
        <v>1345209.52</v>
      </c>
      <c r="G394" s="108">
        <v>1026709.83</v>
      </c>
      <c r="H394" s="109">
        <f t="shared" ref="H394:H457" si="6">G394/F394*100</f>
        <v>76.323413916963659</v>
      </c>
    </row>
    <row r="395" spans="1:8">
      <c r="A395" s="105">
        <v>387</v>
      </c>
      <c r="B395" s="106" t="s">
        <v>93</v>
      </c>
      <c r="C395" s="106" t="s">
        <v>96</v>
      </c>
      <c r="D395" s="106" t="s">
        <v>47</v>
      </c>
      <c r="E395" s="107" t="s">
        <v>215</v>
      </c>
      <c r="F395" s="108">
        <v>1345209.52</v>
      </c>
      <c r="G395" s="108">
        <v>1026709.83</v>
      </c>
      <c r="H395" s="109">
        <f t="shared" si="6"/>
        <v>76.323413916963659</v>
      </c>
    </row>
    <row r="396" spans="1:8">
      <c r="A396" s="105">
        <v>388</v>
      </c>
      <c r="B396" s="106" t="s">
        <v>93</v>
      </c>
      <c r="C396" s="106" t="s">
        <v>97</v>
      </c>
      <c r="D396" s="106" t="s">
        <v>0</v>
      </c>
      <c r="E396" s="107" t="s">
        <v>247</v>
      </c>
      <c r="F396" s="108">
        <v>1600000</v>
      </c>
      <c r="G396" s="108">
        <v>1189845.69</v>
      </c>
      <c r="H396" s="109">
        <f t="shared" si="6"/>
        <v>74.365355624999992</v>
      </c>
    </row>
    <row r="397" spans="1:8" ht="25.5">
      <c r="A397" s="105">
        <v>389</v>
      </c>
      <c r="B397" s="106" t="s">
        <v>93</v>
      </c>
      <c r="C397" s="106" t="s">
        <v>97</v>
      </c>
      <c r="D397" s="106" t="s">
        <v>7</v>
      </c>
      <c r="E397" s="107" t="s">
        <v>163</v>
      </c>
      <c r="F397" s="108">
        <v>1600000</v>
      </c>
      <c r="G397" s="108">
        <v>1189845.69</v>
      </c>
      <c r="H397" s="109">
        <f t="shared" si="6"/>
        <v>74.365355624999992</v>
      </c>
    </row>
    <row r="398" spans="1:8" ht="76.5">
      <c r="A398" s="105">
        <v>390</v>
      </c>
      <c r="B398" s="106" t="s">
        <v>93</v>
      </c>
      <c r="C398" s="106" t="s">
        <v>98</v>
      </c>
      <c r="D398" s="106" t="s">
        <v>0</v>
      </c>
      <c r="E398" s="107" t="s">
        <v>248</v>
      </c>
      <c r="F398" s="108">
        <v>200000</v>
      </c>
      <c r="G398" s="108">
        <v>155860.13</v>
      </c>
      <c r="H398" s="109">
        <f t="shared" si="6"/>
        <v>77.930064999999999</v>
      </c>
    </row>
    <row r="399" spans="1:8">
      <c r="A399" s="105">
        <v>391</v>
      </c>
      <c r="B399" s="106" t="s">
        <v>93</v>
      </c>
      <c r="C399" s="106" t="s">
        <v>98</v>
      </c>
      <c r="D399" s="106" t="s">
        <v>47</v>
      </c>
      <c r="E399" s="107" t="s">
        <v>215</v>
      </c>
      <c r="F399" s="108">
        <v>200000</v>
      </c>
      <c r="G399" s="108">
        <v>155860.13</v>
      </c>
      <c r="H399" s="109">
        <f t="shared" si="6"/>
        <v>77.930064999999999</v>
      </c>
    </row>
    <row r="400" spans="1:8" s="104" customFormat="1">
      <c r="A400" s="105">
        <v>392</v>
      </c>
      <c r="B400" s="106" t="s">
        <v>99</v>
      </c>
      <c r="C400" s="106" t="s">
        <v>117</v>
      </c>
      <c r="D400" s="106" t="s">
        <v>0</v>
      </c>
      <c r="E400" s="107" t="s">
        <v>249</v>
      </c>
      <c r="F400" s="108">
        <v>2315173</v>
      </c>
      <c r="G400" s="108">
        <v>1725252.46</v>
      </c>
      <c r="H400" s="109">
        <f t="shared" si="6"/>
        <v>74.519375441921625</v>
      </c>
    </row>
    <row r="401" spans="1:8">
      <c r="A401" s="105">
        <v>393</v>
      </c>
      <c r="B401" s="106" t="s">
        <v>99</v>
      </c>
      <c r="C401" s="106" t="s">
        <v>116</v>
      </c>
      <c r="D401" s="106" t="s">
        <v>0</v>
      </c>
      <c r="E401" s="107" t="s">
        <v>380</v>
      </c>
      <c r="F401" s="108">
        <v>2315173</v>
      </c>
      <c r="G401" s="108">
        <v>1725252.46</v>
      </c>
      <c r="H401" s="109">
        <f t="shared" si="6"/>
        <v>74.519375441921625</v>
      </c>
    </row>
    <row r="402" spans="1:8" s="104" customFormat="1">
      <c r="A402" s="105">
        <v>394</v>
      </c>
      <c r="B402" s="106" t="s">
        <v>99</v>
      </c>
      <c r="C402" s="106" t="s">
        <v>25</v>
      </c>
      <c r="D402" s="106" t="s">
        <v>0</v>
      </c>
      <c r="E402" s="107" t="s">
        <v>177</v>
      </c>
      <c r="F402" s="108">
        <v>1628597</v>
      </c>
      <c r="G402" s="108">
        <v>1232287.17</v>
      </c>
      <c r="H402" s="109">
        <f t="shared" si="6"/>
        <v>75.665567970467833</v>
      </c>
    </row>
    <row r="403" spans="1:8">
      <c r="A403" s="105">
        <v>395</v>
      </c>
      <c r="B403" s="106" t="s">
        <v>99</v>
      </c>
      <c r="C403" s="106" t="s">
        <v>25</v>
      </c>
      <c r="D403" s="106" t="s">
        <v>26</v>
      </c>
      <c r="E403" s="107" t="s">
        <v>717</v>
      </c>
      <c r="F403" s="108">
        <v>954348</v>
      </c>
      <c r="G403" s="108">
        <v>639676.27</v>
      </c>
      <c r="H403" s="109">
        <f t="shared" si="6"/>
        <v>67.02756960773219</v>
      </c>
    </row>
    <row r="404" spans="1:8" ht="25.5">
      <c r="A404" s="105">
        <v>396</v>
      </c>
      <c r="B404" s="106" t="s">
        <v>99</v>
      </c>
      <c r="C404" s="106" t="s">
        <v>25</v>
      </c>
      <c r="D404" s="106" t="s">
        <v>7</v>
      </c>
      <c r="E404" s="107" t="s">
        <v>163</v>
      </c>
      <c r="F404" s="108">
        <v>674149</v>
      </c>
      <c r="G404" s="108">
        <v>592610.69999999995</v>
      </c>
      <c r="H404" s="109">
        <f t="shared" si="6"/>
        <v>87.905003196622701</v>
      </c>
    </row>
    <row r="405" spans="1:8">
      <c r="A405" s="105">
        <v>397</v>
      </c>
      <c r="B405" s="106" t="s">
        <v>99</v>
      </c>
      <c r="C405" s="106" t="s">
        <v>25</v>
      </c>
      <c r="D405" s="106" t="s">
        <v>8</v>
      </c>
      <c r="E405" s="107" t="s">
        <v>164</v>
      </c>
      <c r="F405" s="108">
        <v>100</v>
      </c>
      <c r="G405" s="108">
        <v>0.2</v>
      </c>
      <c r="H405" s="109">
        <f t="shared" si="6"/>
        <v>0.2</v>
      </c>
    </row>
    <row r="406" spans="1:8" ht="25.5">
      <c r="A406" s="105">
        <v>398</v>
      </c>
      <c r="B406" s="106" t="s">
        <v>99</v>
      </c>
      <c r="C406" s="106" t="s">
        <v>6</v>
      </c>
      <c r="D406" s="106" t="s">
        <v>0</v>
      </c>
      <c r="E406" s="107" t="s">
        <v>162</v>
      </c>
      <c r="F406" s="108">
        <v>686576</v>
      </c>
      <c r="G406" s="108">
        <v>492965.29</v>
      </c>
      <c r="H406" s="109">
        <f t="shared" si="6"/>
        <v>71.800542110414582</v>
      </c>
    </row>
    <row r="407" spans="1:8" ht="25.5">
      <c r="A407" s="105">
        <v>399</v>
      </c>
      <c r="B407" s="106" t="s">
        <v>99</v>
      </c>
      <c r="C407" s="106" t="s">
        <v>6</v>
      </c>
      <c r="D407" s="106" t="s">
        <v>4</v>
      </c>
      <c r="E407" s="107" t="s">
        <v>161</v>
      </c>
      <c r="F407" s="108">
        <v>681576</v>
      </c>
      <c r="G407" s="108">
        <v>492965.29</v>
      </c>
      <c r="H407" s="109">
        <f t="shared" si="6"/>
        <v>72.327266511731636</v>
      </c>
    </row>
    <row r="408" spans="1:8" s="104" customFormat="1" ht="25.5">
      <c r="A408" s="105">
        <v>400</v>
      </c>
      <c r="B408" s="106" t="s">
        <v>99</v>
      </c>
      <c r="C408" s="106" t="s">
        <v>6</v>
      </c>
      <c r="D408" s="106" t="s">
        <v>7</v>
      </c>
      <c r="E408" s="107" t="s">
        <v>163</v>
      </c>
      <c r="F408" s="108">
        <v>5000</v>
      </c>
      <c r="G408" s="108">
        <v>0</v>
      </c>
      <c r="H408" s="109">
        <f t="shared" si="6"/>
        <v>0</v>
      </c>
    </row>
    <row r="409" spans="1:8" s="104" customFormat="1">
      <c r="A409" s="99">
        <v>401</v>
      </c>
      <c r="B409" s="100" t="s">
        <v>100</v>
      </c>
      <c r="C409" s="100" t="s">
        <v>117</v>
      </c>
      <c r="D409" s="100" t="s">
        <v>0</v>
      </c>
      <c r="E409" s="101" t="s">
        <v>763</v>
      </c>
      <c r="F409" s="102">
        <v>46145527.18</v>
      </c>
      <c r="G409" s="102">
        <v>27249728.239999998</v>
      </c>
      <c r="H409" s="110">
        <f t="shared" si="6"/>
        <v>59.051721597430017</v>
      </c>
    </row>
    <row r="410" spans="1:8">
      <c r="A410" s="105">
        <v>402</v>
      </c>
      <c r="B410" s="106" t="s">
        <v>101</v>
      </c>
      <c r="C410" s="106" t="s">
        <v>117</v>
      </c>
      <c r="D410" s="106" t="s">
        <v>0</v>
      </c>
      <c r="E410" s="107" t="s">
        <v>206</v>
      </c>
      <c r="F410" s="108">
        <v>43967723.18</v>
      </c>
      <c r="G410" s="108">
        <v>25694464.25</v>
      </c>
      <c r="H410" s="109">
        <f t="shared" si="6"/>
        <v>58.43937868879204</v>
      </c>
    </row>
    <row r="411" spans="1:8" ht="38.25">
      <c r="A411" s="105">
        <v>403</v>
      </c>
      <c r="B411" s="106" t="s">
        <v>101</v>
      </c>
      <c r="C411" s="106" t="s">
        <v>118</v>
      </c>
      <c r="D411" s="106" t="s">
        <v>0</v>
      </c>
      <c r="E411" s="107" t="s">
        <v>714</v>
      </c>
      <c r="F411" s="108">
        <v>51888</v>
      </c>
      <c r="G411" s="108">
        <v>51888</v>
      </c>
      <c r="H411" s="109">
        <f t="shared" si="6"/>
        <v>100</v>
      </c>
    </row>
    <row r="412" spans="1:8" ht="25.5">
      <c r="A412" s="105">
        <v>404</v>
      </c>
      <c r="B412" s="106" t="s">
        <v>101</v>
      </c>
      <c r="C412" s="106" t="s">
        <v>1008</v>
      </c>
      <c r="D412" s="106" t="s">
        <v>0</v>
      </c>
      <c r="E412" s="107" t="s">
        <v>389</v>
      </c>
      <c r="F412" s="108">
        <v>51888</v>
      </c>
      <c r="G412" s="108">
        <v>51888</v>
      </c>
      <c r="H412" s="109">
        <f t="shared" si="6"/>
        <v>100</v>
      </c>
    </row>
    <row r="413" spans="1:8" ht="25.5">
      <c r="A413" s="105">
        <v>405</v>
      </c>
      <c r="B413" s="106" t="s">
        <v>101</v>
      </c>
      <c r="C413" s="106" t="s">
        <v>1009</v>
      </c>
      <c r="D413" s="106" t="s">
        <v>0</v>
      </c>
      <c r="E413" s="107" t="s">
        <v>207</v>
      </c>
      <c r="F413" s="108">
        <v>12972</v>
      </c>
      <c r="G413" s="108">
        <v>12972</v>
      </c>
      <c r="H413" s="109">
        <f t="shared" si="6"/>
        <v>100</v>
      </c>
    </row>
    <row r="414" spans="1:8" s="104" customFormat="1">
      <c r="A414" s="105">
        <v>406</v>
      </c>
      <c r="B414" s="106" t="s">
        <v>101</v>
      </c>
      <c r="C414" s="106" t="s">
        <v>1009</v>
      </c>
      <c r="D414" s="106" t="s">
        <v>102</v>
      </c>
      <c r="E414" s="107" t="s">
        <v>208</v>
      </c>
      <c r="F414" s="108">
        <v>12972</v>
      </c>
      <c r="G414" s="108">
        <v>12972</v>
      </c>
      <c r="H414" s="109">
        <f t="shared" si="6"/>
        <v>100</v>
      </c>
    </row>
    <row r="415" spans="1:8" ht="38.25">
      <c r="A415" s="105">
        <v>407</v>
      </c>
      <c r="B415" s="106" t="s">
        <v>101</v>
      </c>
      <c r="C415" s="106" t="s">
        <v>1010</v>
      </c>
      <c r="D415" s="106" t="s">
        <v>0</v>
      </c>
      <c r="E415" s="107" t="s">
        <v>661</v>
      </c>
      <c r="F415" s="108">
        <v>38916</v>
      </c>
      <c r="G415" s="108">
        <v>38916</v>
      </c>
      <c r="H415" s="109">
        <f t="shared" si="6"/>
        <v>100</v>
      </c>
    </row>
    <row r="416" spans="1:8">
      <c r="A416" s="105">
        <v>408</v>
      </c>
      <c r="B416" s="106" t="s">
        <v>101</v>
      </c>
      <c r="C416" s="106" t="s">
        <v>1010</v>
      </c>
      <c r="D416" s="106" t="s">
        <v>102</v>
      </c>
      <c r="E416" s="107" t="s">
        <v>208</v>
      </c>
      <c r="F416" s="108">
        <v>38916</v>
      </c>
      <c r="G416" s="108">
        <v>38916</v>
      </c>
      <c r="H416" s="109">
        <f t="shared" si="6"/>
        <v>100</v>
      </c>
    </row>
    <row r="417" spans="1:8" s="104" customFormat="1" ht="38.25">
      <c r="A417" s="105">
        <v>409</v>
      </c>
      <c r="B417" s="106" t="s">
        <v>101</v>
      </c>
      <c r="C417" s="106" t="s">
        <v>135</v>
      </c>
      <c r="D417" s="106" t="s">
        <v>0</v>
      </c>
      <c r="E417" s="107" t="s">
        <v>846</v>
      </c>
      <c r="F417" s="108">
        <v>41341096</v>
      </c>
      <c r="G417" s="108">
        <v>23109390.510000002</v>
      </c>
      <c r="H417" s="109">
        <f t="shared" si="6"/>
        <v>55.899317497533204</v>
      </c>
    </row>
    <row r="418" spans="1:8" ht="25.5">
      <c r="A418" s="105">
        <v>410</v>
      </c>
      <c r="B418" s="106" t="s">
        <v>101</v>
      </c>
      <c r="C418" s="106" t="s">
        <v>138</v>
      </c>
      <c r="D418" s="106" t="s">
        <v>0</v>
      </c>
      <c r="E418" s="107" t="s">
        <v>391</v>
      </c>
      <c r="F418" s="108">
        <v>41341096</v>
      </c>
      <c r="G418" s="108">
        <v>23109390.510000002</v>
      </c>
      <c r="H418" s="109">
        <f t="shared" si="6"/>
        <v>55.899317497533204</v>
      </c>
    </row>
    <row r="419" spans="1:8" s="104" customFormat="1" ht="105.75" customHeight="1">
      <c r="A419" s="105">
        <v>411</v>
      </c>
      <c r="B419" s="106" t="s">
        <v>101</v>
      </c>
      <c r="C419" s="106" t="s">
        <v>103</v>
      </c>
      <c r="D419" s="106" t="s">
        <v>0</v>
      </c>
      <c r="E419" s="107" t="s">
        <v>219</v>
      </c>
      <c r="F419" s="108">
        <v>21719589</v>
      </c>
      <c r="G419" s="108">
        <v>8693866.9499999993</v>
      </c>
      <c r="H419" s="109">
        <f t="shared" si="6"/>
        <v>40.027769171875214</v>
      </c>
    </row>
    <row r="420" spans="1:8" ht="25.5">
      <c r="A420" s="105">
        <v>412</v>
      </c>
      <c r="B420" s="106" t="s">
        <v>101</v>
      </c>
      <c r="C420" s="106" t="s">
        <v>103</v>
      </c>
      <c r="D420" s="106" t="s">
        <v>7</v>
      </c>
      <c r="E420" s="107" t="s">
        <v>163</v>
      </c>
      <c r="F420" s="108">
        <v>252600</v>
      </c>
      <c r="G420" s="108">
        <v>0</v>
      </c>
      <c r="H420" s="109">
        <f t="shared" si="6"/>
        <v>0</v>
      </c>
    </row>
    <row r="421" spans="1:8" ht="25.5">
      <c r="A421" s="105">
        <v>413</v>
      </c>
      <c r="B421" s="106" t="s">
        <v>101</v>
      </c>
      <c r="C421" s="106" t="s">
        <v>103</v>
      </c>
      <c r="D421" s="106" t="s">
        <v>29</v>
      </c>
      <c r="E421" s="107" t="s">
        <v>179</v>
      </c>
      <c r="F421" s="108">
        <v>21466989</v>
      </c>
      <c r="G421" s="108">
        <v>8693866.9499999993</v>
      </c>
      <c r="H421" s="109">
        <f t="shared" si="6"/>
        <v>40.498772091419063</v>
      </c>
    </row>
    <row r="422" spans="1:8" ht="129.75" customHeight="1">
      <c r="A422" s="105">
        <v>414</v>
      </c>
      <c r="B422" s="106" t="s">
        <v>101</v>
      </c>
      <c r="C422" s="106" t="s">
        <v>104</v>
      </c>
      <c r="D422" s="106" t="s">
        <v>0</v>
      </c>
      <c r="E422" s="107" t="s">
        <v>220</v>
      </c>
      <c r="F422" s="108">
        <v>13027207</v>
      </c>
      <c r="G422" s="108">
        <v>9315883.8399999999</v>
      </c>
      <c r="H422" s="109">
        <f t="shared" si="6"/>
        <v>71.51098343643423</v>
      </c>
    </row>
    <row r="423" spans="1:8" ht="25.5">
      <c r="A423" s="105">
        <v>415</v>
      </c>
      <c r="B423" s="106" t="s">
        <v>101</v>
      </c>
      <c r="C423" s="106" t="s">
        <v>104</v>
      </c>
      <c r="D423" s="106" t="s">
        <v>7</v>
      </c>
      <c r="E423" s="107" t="s">
        <v>163</v>
      </c>
      <c r="F423" s="108">
        <v>250000</v>
      </c>
      <c r="G423" s="108">
        <v>121749.09</v>
      </c>
      <c r="H423" s="109">
        <f t="shared" si="6"/>
        <v>48.699635999999998</v>
      </c>
    </row>
    <row r="424" spans="1:8" ht="25.5">
      <c r="A424" s="105">
        <v>416</v>
      </c>
      <c r="B424" s="106" t="s">
        <v>101</v>
      </c>
      <c r="C424" s="106" t="s">
        <v>104</v>
      </c>
      <c r="D424" s="106" t="s">
        <v>29</v>
      </c>
      <c r="E424" s="107" t="s">
        <v>179</v>
      </c>
      <c r="F424" s="108">
        <v>12777207</v>
      </c>
      <c r="G424" s="108">
        <v>9194134.75</v>
      </c>
      <c r="H424" s="109">
        <f t="shared" si="6"/>
        <v>71.957312345334941</v>
      </c>
    </row>
    <row r="425" spans="1:8" ht="117" customHeight="1">
      <c r="A425" s="105">
        <v>417</v>
      </c>
      <c r="B425" s="106" t="s">
        <v>101</v>
      </c>
      <c r="C425" s="106" t="s">
        <v>105</v>
      </c>
      <c r="D425" s="106" t="s">
        <v>0</v>
      </c>
      <c r="E425" s="107" t="s">
        <v>221</v>
      </c>
      <c r="F425" s="108">
        <v>6431500</v>
      </c>
      <c r="G425" s="108">
        <v>4967407.1100000003</v>
      </c>
      <c r="H425" s="109">
        <f t="shared" si="6"/>
        <v>77.235592163569933</v>
      </c>
    </row>
    <row r="426" spans="1:8" ht="25.5">
      <c r="A426" s="105">
        <v>418</v>
      </c>
      <c r="B426" s="106" t="s">
        <v>101</v>
      </c>
      <c r="C426" s="106" t="s">
        <v>105</v>
      </c>
      <c r="D426" s="106" t="s">
        <v>7</v>
      </c>
      <c r="E426" s="107" t="s">
        <v>163</v>
      </c>
      <c r="F426" s="108">
        <v>120000</v>
      </c>
      <c r="G426" s="108">
        <v>68904.17</v>
      </c>
      <c r="H426" s="109">
        <f t="shared" si="6"/>
        <v>57.420141666666666</v>
      </c>
    </row>
    <row r="427" spans="1:8" ht="25.5">
      <c r="A427" s="105">
        <v>419</v>
      </c>
      <c r="B427" s="106" t="s">
        <v>101</v>
      </c>
      <c r="C427" s="106" t="s">
        <v>105</v>
      </c>
      <c r="D427" s="106" t="s">
        <v>29</v>
      </c>
      <c r="E427" s="107" t="s">
        <v>179</v>
      </c>
      <c r="F427" s="108">
        <v>6311500</v>
      </c>
      <c r="G427" s="108">
        <v>4898502.9400000004</v>
      </c>
      <c r="H427" s="109">
        <f t="shared" si="6"/>
        <v>77.612341598669104</v>
      </c>
    </row>
    <row r="428" spans="1:8" ht="25.5">
      <c r="A428" s="105">
        <v>420</v>
      </c>
      <c r="B428" s="106" t="s">
        <v>101</v>
      </c>
      <c r="C428" s="106" t="s">
        <v>106</v>
      </c>
      <c r="D428" s="106" t="s">
        <v>0</v>
      </c>
      <c r="E428" s="107" t="s">
        <v>222</v>
      </c>
      <c r="F428" s="108">
        <v>142000</v>
      </c>
      <c r="G428" s="108">
        <v>114177.37</v>
      </c>
      <c r="H428" s="109">
        <f t="shared" si="6"/>
        <v>80.406598591549297</v>
      </c>
    </row>
    <row r="429" spans="1:8" ht="25.5">
      <c r="A429" s="105">
        <v>421</v>
      </c>
      <c r="B429" s="106" t="s">
        <v>101</v>
      </c>
      <c r="C429" s="106" t="s">
        <v>106</v>
      </c>
      <c r="D429" s="106" t="s">
        <v>7</v>
      </c>
      <c r="E429" s="107" t="s">
        <v>163</v>
      </c>
      <c r="F429" s="108">
        <v>2000</v>
      </c>
      <c r="G429" s="108">
        <v>1568.51</v>
      </c>
      <c r="H429" s="109">
        <f t="shared" si="6"/>
        <v>78.4255</v>
      </c>
    </row>
    <row r="430" spans="1:8" ht="25.5">
      <c r="A430" s="105">
        <v>422</v>
      </c>
      <c r="B430" s="106" t="s">
        <v>101</v>
      </c>
      <c r="C430" s="106" t="s">
        <v>106</v>
      </c>
      <c r="D430" s="106" t="s">
        <v>29</v>
      </c>
      <c r="E430" s="107" t="s">
        <v>179</v>
      </c>
      <c r="F430" s="108">
        <v>140000</v>
      </c>
      <c r="G430" s="108">
        <v>112608.86</v>
      </c>
      <c r="H430" s="109">
        <f t="shared" si="6"/>
        <v>80.434899999999999</v>
      </c>
    </row>
    <row r="431" spans="1:8" ht="132" customHeight="1">
      <c r="A431" s="105">
        <v>423</v>
      </c>
      <c r="B431" s="106" t="s">
        <v>101</v>
      </c>
      <c r="C431" s="106" t="s">
        <v>662</v>
      </c>
      <c r="D431" s="106" t="s">
        <v>0</v>
      </c>
      <c r="E431" s="107" t="s">
        <v>663</v>
      </c>
      <c r="F431" s="108">
        <v>20800</v>
      </c>
      <c r="G431" s="108">
        <v>18055.240000000002</v>
      </c>
      <c r="H431" s="109">
        <f t="shared" si="6"/>
        <v>86.804038461538468</v>
      </c>
    </row>
    <row r="432" spans="1:8" ht="25.5">
      <c r="A432" s="105">
        <v>424</v>
      </c>
      <c r="B432" s="106" t="s">
        <v>101</v>
      </c>
      <c r="C432" s="106" t="s">
        <v>662</v>
      </c>
      <c r="D432" s="106" t="s">
        <v>29</v>
      </c>
      <c r="E432" s="107" t="s">
        <v>179</v>
      </c>
      <c r="F432" s="108">
        <v>20800</v>
      </c>
      <c r="G432" s="108">
        <v>18055.240000000002</v>
      </c>
      <c r="H432" s="109">
        <f t="shared" si="6"/>
        <v>86.804038461538468</v>
      </c>
    </row>
    <row r="433" spans="1:8" ht="38.25">
      <c r="A433" s="105">
        <v>425</v>
      </c>
      <c r="B433" s="106" t="s">
        <v>101</v>
      </c>
      <c r="C433" s="106" t="s">
        <v>145</v>
      </c>
      <c r="D433" s="106" t="s">
        <v>0</v>
      </c>
      <c r="E433" s="107" t="s">
        <v>756</v>
      </c>
      <c r="F433" s="108">
        <v>2507839.1800000002</v>
      </c>
      <c r="G433" s="108">
        <v>2466285.7400000002</v>
      </c>
      <c r="H433" s="109">
        <f t="shared" si="6"/>
        <v>98.343058026551773</v>
      </c>
    </row>
    <row r="434" spans="1:8">
      <c r="A434" s="105">
        <v>426</v>
      </c>
      <c r="B434" s="106" t="s">
        <v>101</v>
      </c>
      <c r="C434" s="106" t="s">
        <v>152</v>
      </c>
      <c r="D434" s="106" t="s">
        <v>0</v>
      </c>
      <c r="E434" s="107" t="s">
        <v>403</v>
      </c>
      <c r="F434" s="108">
        <v>2507839.1800000002</v>
      </c>
      <c r="G434" s="108">
        <v>2466285.7400000002</v>
      </c>
      <c r="H434" s="109">
        <f t="shared" si="6"/>
        <v>98.343058026551773</v>
      </c>
    </row>
    <row r="435" spans="1:8" ht="38.25">
      <c r="A435" s="105">
        <v>427</v>
      </c>
      <c r="B435" s="106" t="s">
        <v>101</v>
      </c>
      <c r="C435" s="106" t="s">
        <v>764</v>
      </c>
      <c r="D435" s="106" t="s">
        <v>0</v>
      </c>
      <c r="E435" s="107" t="s">
        <v>765</v>
      </c>
      <c r="F435" s="108">
        <v>2507839.1800000002</v>
      </c>
      <c r="G435" s="108">
        <v>2466285.7400000002</v>
      </c>
      <c r="H435" s="109">
        <f t="shared" si="6"/>
        <v>98.343058026551773</v>
      </c>
    </row>
    <row r="436" spans="1:8" ht="25.5">
      <c r="A436" s="105">
        <v>428</v>
      </c>
      <c r="B436" s="106" t="s">
        <v>101</v>
      </c>
      <c r="C436" s="106" t="s">
        <v>764</v>
      </c>
      <c r="D436" s="106" t="s">
        <v>29</v>
      </c>
      <c r="E436" s="107" t="s">
        <v>179</v>
      </c>
      <c r="F436" s="108">
        <v>2507839.1800000002</v>
      </c>
      <c r="G436" s="108">
        <v>2466285.7400000002</v>
      </c>
      <c r="H436" s="109">
        <f t="shared" si="6"/>
        <v>98.343058026551773</v>
      </c>
    </row>
    <row r="437" spans="1:8">
      <c r="A437" s="105">
        <v>429</v>
      </c>
      <c r="B437" s="106" t="s">
        <v>101</v>
      </c>
      <c r="C437" s="106" t="s">
        <v>116</v>
      </c>
      <c r="D437" s="106" t="s">
        <v>0</v>
      </c>
      <c r="E437" s="107" t="s">
        <v>380</v>
      </c>
      <c r="F437" s="108">
        <v>66900</v>
      </c>
      <c r="G437" s="108">
        <v>66900</v>
      </c>
      <c r="H437" s="109">
        <f t="shared" si="6"/>
        <v>100</v>
      </c>
    </row>
    <row r="438" spans="1:8">
      <c r="A438" s="105">
        <v>430</v>
      </c>
      <c r="B438" s="106" t="s">
        <v>101</v>
      </c>
      <c r="C438" s="106" t="s">
        <v>13</v>
      </c>
      <c r="D438" s="106" t="s">
        <v>0</v>
      </c>
      <c r="E438" s="107" t="s">
        <v>166</v>
      </c>
      <c r="F438" s="108">
        <v>66900</v>
      </c>
      <c r="G438" s="108">
        <v>66900</v>
      </c>
      <c r="H438" s="109">
        <f t="shared" si="6"/>
        <v>100</v>
      </c>
    </row>
    <row r="439" spans="1:8" ht="25.5">
      <c r="A439" s="105">
        <v>431</v>
      </c>
      <c r="B439" s="106" t="s">
        <v>101</v>
      </c>
      <c r="C439" s="106" t="s">
        <v>13</v>
      </c>
      <c r="D439" s="106" t="s">
        <v>29</v>
      </c>
      <c r="E439" s="107" t="s">
        <v>179</v>
      </c>
      <c r="F439" s="108">
        <v>66900</v>
      </c>
      <c r="G439" s="108">
        <v>66900</v>
      </c>
      <c r="H439" s="109">
        <f t="shared" si="6"/>
        <v>100</v>
      </c>
    </row>
    <row r="440" spans="1:8">
      <c r="A440" s="105">
        <v>432</v>
      </c>
      <c r="B440" s="106" t="s">
        <v>107</v>
      </c>
      <c r="C440" s="106" t="s">
        <v>117</v>
      </c>
      <c r="D440" s="106" t="s">
        <v>0</v>
      </c>
      <c r="E440" s="107" t="s">
        <v>209</v>
      </c>
      <c r="F440" s="108">
        <v>2177804</v>
      </c>
      <c r="G440" s="108">
        <v>1555263.99</v>
      </c>
      <c r="H440" s="109">
        <f t="shared" si="6"/>
        <v>71.414323327535442</v>
      </c>
    </row>
    <row r="441" spans="1:8" ht="38.25">
      <c r="A441" s="105">
        <v>433</v>
      </c>
      <c r="B441" s="106" t="s">
        <v>107</v>
      </c>
      <c r="C441" s="106" t="s">
        <v>118</v>
      </c>
      <c r="D441" s="106" t="s">
        <v>0</v>
      </c>
      <c r="E441" s="107" t="s">
        <v>714</v>
      </c>
      <c r="F441" s="108">
        <v>207600</v>
      </c>
      <c r="G441" s="108">
        <v>155700</v>
      </c>
      <c r="H441" s="109">
        <f t="shared" si="6"/>
        <v>75</v>
      </c>
    </row>
    <row r="442" spans="1:8" ht="25.5">
      <c r="A442" s="105">
        <v>434</v>
      </c>
      <c r="B442" s="106" t="s">
        <v>107</v>
      </c>
      <c r="C442" s="106" t="s">
        <v>1008</v>
      </c>
      <c r="D442" s="106" t="s">
        <v>0</v>
      </c>
      <c r="E442" s="107" t="s">
        <v>389</v>
      </c>
      <c r="F442" s="108">
        <v>207600</v>
      </c>
      <c r="G442" s="108">
        <v>155700</v>
      </c>
      <c r="H442" s="109">
        <f t="shared" si="6"/>
        <v>75</v>
      </c>
    </row>
    <row r="443" spans="1:8" ht="25.5">
      <c r="A443" s="105">
        <v>435</v>
      </c>
      <c r="B443" s="106" t="s">
        <v>107</v>
      </c>
      <c r="C443" s="106" t="s">
        <v>1011</v>
      </c>
      <c r="D443" s="106" t="s">
        <v>0</v>
      </c>
      <c r="E443" s="107" t="s">
        <v>210</v>
      </c>
      <c r="F443" s="108">
        <v>207600</v>
      </c>
      <c r="G443" s="108">
        <v>155700</v>
      </c>
      <c r="H443" s="109">
        <f t="shared" si="6"/>
        <v>75</v>
      </c>
    </row>
    <row r="444" spans="1:8" s="104" customFormat="1" ht="25.5">
      <c r="A444" s="105">
        <v>436</v>
      </c>
      <c r="B444" s="106" t="s">
        <v>107</v>
      </c>
      <c r="C444" s="106" t="s">
        <v>1011</v>
      </c>
      <c r="D444" s="106" t="s">
        <v>108</v>
      </c>
      <c r="E444" s="107" t="s">
        <v>211</v>
      </c>
      <c r="F444" s="108">
        <v>207600</v>
      </c>
      <c r="G444" s="108">
        <v>155700</v>
      </c>
      <c r="H444" s="109">
        <f t="shared" si="6"/>
        <v>75</v>
      </c>
    </row>
    <row r="445" spans="1:8" ht="38.25">
      <c r="A445" s="105">
        <v>437</v>
      </c>
      <c r="B445" s="106" t="s">
        <v>107</v>
      </c>
      <c r="C445" s="106" t="s">
        <v>135</v>
      </c>
      <c r="D445" s="106" t="s">
        <v>0</v>
      </c>
      <c r="E445" s="107" t="s">
        <v>846</v>
      </c>
      <c r="F445" s="108">
        <v>1970204</v>
      </c>
      <c r="G445" s="108">
        <v>1399563.99</v>
      </c>
      <c r="H445" s="109">
        <f t="shared" si="6"/>
        <v>71.036501296312466</v>
      </c>
    </row>
    <row r="446" spans="1:8" ht="25.5">
      <c r="A446" s="105">
        <v>438</v>
      </c>
      <c r="B446" s="106" t="s">
        <v>107</v>
      </c>
      <c r="C446" s="106" t="s">
        <v>138</v>
      </c>
      <c r="D446" s="106" t="s">
        <v>0</v>
      </c>
      <c r="E446" s="107" t="s">
        <v>391</v>
      </c>
      <c r="F446" s="108">
        <v>1970204</v>
      </c>
      <c r="G446" s="108">
        <v>1399563.99</v>
      </c>
      <c r="H446" s="109">
        <f t="shared" si="6"/>
        <v>71.036501296312466</v>
      </c>
    </row>
    <row r="447" spans="1:8" ht="105.75" customHeight="1">
      <c r="A447" s="105">
        <v>439</v>
      </c>
      <c r="B447" s="106" t="s">
        <v>107</v>
      </c>
      <c r="C447" s="106" t="s">
        <v>103</v>
      </c>
      <c r="D447" s="106" t="s">
        <v>0</v>
      </c>
      <c r="E447" s="107" t="s">
        <v>219</v>
      </c>
      <c r="F447" s="108">
        <v>1053411</v>
      </c>
      <c r="G447" s="108">
        <v>728712.31</v>
      </c>
      <c r="H447" s="109">
        <f t="shared" si="6"/>
        <v>69.176447749264057</v>
      </c>
    </row>
    <row r="448" spans="1:8">
      <c r="A448" s="105">
        <v>440</v>
      </c>
      <c r="B448" s="106" t="s">
        <v>107</v>
      </c>
      <c r="C448" s="106" t="s">
        <v>103</v>
      </c>
      <c r="D448" s="106" t="s">
        <v>26</v>
      </c>
      <c r="E448" s="107" t="s">
        <v>717</v>
      </c>
      <c r="F448" s="108">
        <v>969911</v>
      </c>
      <c r="G448" s="108">
        <v>673818.66</v>
      </c>
      <c r="H448" s="109">
        <f t="shared" si="6"/>
        <v>69.472215491936893</v>
      </c>
    </row>
    <row r="449" spans="1:8" ht="25.5">
      <c r="A449" s="105">
        <v>441</v>
      </c>
      <c r="B449" s="106" t="s">
        <v>107</v>
      </c>
      <c r="C449" s="106" t="s">
        <v>103</v>
      </c>
      <c r="D449" s="106" t="s">
        <v>7</v>
      </c>
      <c r="E449" s="107" t="s">
        <v>163</v>
      </c>
      <c r="F449" s="108">
        <v>83500</v>
      </c>
      <c r="G449" s="108">
        <v>54893.65</v>
      </c>
      <c r="H449" s="109">
        <f t="shared" si="6"/>
        <v>65.740898203592806</v>
      </c>
    </row>
    <row r="450" spans="1:8" ht="127.5">
      <c r="A450" s="105">
        <v>442</v>
      </c>
      <c r="B450" s="106" t="s">
        <v>107</v>
      </c>
      <c r="C450" s="106" t="s">
        <v>104</v>
      </c>
      <c r="D450" s="106" t="s">
        <v>0</v>
      </c>
      <c r="E450" s="107" t="s">
        <v>220</v>
      </c>
      <c r="F450" s="108">
        <v>916793</v>
      </c>
      <c r="G450" s="108">
        <v>670851.68000000005</v>
      </c>
      <c r="H450" s="109">
        <f t="shared" si="6"/>
        <v>73.173734965253885</v>
      </c>
    </row>
    <row r="451" spans="1:8">
      <c r="A451" s="105">
        <v>443</v>
      </c>
      <c r="B451" s="106" t="s">
        <v>107</v>
      </c>
      <c r="C451" s="106" t="s">
        <v>104</v>
      </c>
      <c r="D451" s="106" t="s">
        <v>26</v>
      </c>
      <c r="E451" s="107" t="s">
        <v>717</v>
      </c>
      <c r="F451" s="108">
        <v>733393</v>
      </c>
      <c r="G451" s="108">
        <v>553245.98</v>
      </c>
      <c r="H451" s="109">
        <f t="shared" si="6"/>
        <v>75.436495848746858</v>
      </c>
    </row>
    <row r="452" spans="1:8" ht="25.5">
      <c r="A452" s="105">
        <v>444</v>
      </c>
      <c r="B452" s="106" t="s">
        <v>107</v>
      </c>
      <c r="C452" s="106" t="s">
        <v>104</v>
      </c>
      <c r="D452" s="106" t="s">
        <v>7</v>
      </c>
      <c r="E452" s="107" t="s">
        <v>163</v>
      </c>
      <c r="F452" s="108">
        <v>183400</v>
      </c>
      <c r="G452" s="108">
        <v>117605.7</v>
      </c>
      <c r="H452" s="109">
        <f t="shared" si="6"/>
        <v>64.125245365321703</v>
      </c>
    </row>
    <row r="453" spans="1:8" s="104" customFormat="1">
      <c r="A453" s="99">
        <v>445</v>
      </c>
      <c r="B453" s="100" t="s">
        <v>109</v>
      </c>
      <c r="C453" s="100" t="s">
        <v>117</v>
      </c>
      <c r="D453" s="100" t="s">
        <v>0</v>
      </c>
      <c r="E453" s="101" t="s">
        <v>766</v>
      </c>
      <c r="F453" s="102">
        <v>9772071.9399999995</v>
      </c>
      <c r="G453" s="102">
        <v>4048721.94</v>
      </c>
      <c r="H453" s="110">
        <f t="shared" si="6"/>
        <v>41.431560930567606</v>
      </c>
    </row>
    <row r="454" spans="1:8">
      <c r="A454" s="105">
        <v>446</v>
      </c>
      <c r="B454" s="106" t="s">
        <v>110</v>
      </c>
      <c r="C454" s="106" t="s">
        <v>117</v>
      </c>
      <c r="D454" s="106" t="s">
        <v>0</v>
      </c>
      <c r="E454" s="107" t="s">
        <v>250</v>
      </c>
      <c r="F454" s="108">
        <v>9392071.9399999995</v>
      </c>
      <c r="G454" s="108">
        <v>3668721.94</v>
      </c>
      <c r="H454" s="109">
        <f t="shared" si="6"/>
        <v>39.06190203223678</v>
      </c>
    </row>
    <row r="455" spans="1:8" ht="38.25">
      <c r="A455" s="105">
        <v>447</v>
      </c>
      <c r="B455" s="106" t="s">
        <v>110</v>
      </c>
      <c r="C455" s="106" t="s">
        <v>135</v>
      </c>
      <c r="D455" s="106" t="s">
        <v>0</v>
      </c>
      <c r="E455" s="107" t="s">
        <v>846</v>
      </c>
      <c r="F455" s="108">
        <v>3900100</v>
      </c>
      <c r="G455" s="108">
        <v>0</v>
      </c>
      <c r="H455" s="109">
        <f t="shared" si="6"/>
        <v>0</v>
      </c>
    </row>
    <row r="456" spans="1:8" ht="30" customHeight="1">
      <c r="A456" s="105">
        <v>448</v>
      </c>
      <c r="B456" s="106" t="s">
        <v>110</v>
      </c>
      <c r="C456" s="106" t="s">
        <v>889</v>
      </c>
      <c r="D456" s="106" t="s">
        <v>0</v>
      </c>
      <c r="E456" s="107" t="s">
        <v>890</v>
      </c>
      <c r="F456" s="108">
        <v>3900100</v>
      </c>
      <c r="G456" s="108">
        <v>0</v>
      </c>
      <c r="H456" s="109">
        <f t="shared" si="6"/>
        <v>0</v>
      </c>
    </row>
    <row r="457" spans="1:8" ht="38.25">
      <c r="A457" s="105">
        <v>449</v>
      </c>
      <c r="B457" s="106" t="s">
        <v>110</v>
      </c>
      <c r="C457" s="106" t="s">
        <v>891</v>
      </c>
      <c r="D457" s="106" t="s">
        <v>0</v>
      </c>
      <c r="E457" s="107" t="s">
        <v>892</v>
      </c>
      <c r="F457" s="108">
        <v>3900100</v>
      </c>
      <c r="G457" s="108">
        <v>0</v>
      </c>
      <c r="H457" s="109">
        <f t="shared" si="6"/>
        <v>0</v>
      </c>
    </row>
    <row r="458" spans="1:8">
      <c r="A458" s="105">
        <v>450</v>
      </c>
      <c r="B458" s="106" t="s">
        <v>110</v>
      </c>
      <c r="C458" s="106" t="s">
        <v>891</v>
      </c>
      <c r="D458" s="106" t="s">
        <v>45</v>
      </c>
      <c r="E458" s="107" t="s">
        <v>198</v>
      </c>
      <c r="F458" s="108">
        <v>3900100</v>
      </c>
      <c r="G458" s="108">
        <v>0</v>
      </c>
      <c r="H458" s="109">
        <f t="shared" ref="H458:H486" si="7">G458/F458*100</f>
        <v>0</v>
      </c>
    </row>
    <row r="459" spans="1:8" ht="38.25">
      <c r="A459" s="105">
        <v>451</v>
      </c>
      <c r="B459" s="106" t="s">
        <v>110</v>
      </c>
      <c r="C459" s="106" t="s">
        <v>145</v>
      </c>
      <c r="D459" s="106" t="s">
        <v>0</v>
      </c>
      <c r="E459" s="107" t="s">
        <v>756</v>
      </c>
      <c r="F459" s="108">
        <v>5491971.9400000004</v>
      </c>
      <c r="G459" s="108">
        <v>3668721.94</v>
      </c>
      <c r="H459" s="109">
        <f t="shared" si="7"/>
        <v>66.801541961265002</v>
      </c>
    </row>
    <row r="460" spans="1:8" ht="25.5">
      <c r="A460" s="105">
        <v>452</v>
      </c>
      <c r="B460" s="106" t="s">
        <v>110</v>
      </c>
      <c r="C460" s="106" t="s">
        <v>147</v>
      </c>
      <c r="D460" s="106" t="s">
        <v>0</v>
      </c>
      <c r="E460" s="107" t="s">
        <v>404</v>
      </c>
      <c r="F460" s="108">
        <v>5491971.9400000004</v>
      </c>
      <c r="G460" s="108">
        <v>3668721.94</v>
      </c>
      <c r="H460" s="109">
        <f t="shared" si="7"/>
        <v>66.801541961265002</v>
      </c>
    </row>
    <row r="461" spans="1:8" ht="25.5">
      <c r="A461" s="105">
        <v>453</v>
      </c>
      <c r="B461" s="106" t="s">
        <v>110</v>
      </c>
      <c r="C461" s="106" t="s">
        <v>111</v>
      </c>
      <c r="D461" s="106" t="s">
        <v>0</v>
      </c>
      <c r="E461" s="107" t="s">
        <v>251</v>
      </c>
      <c r="F461" s="108">
        <v>4661836</v>
      </c>
      <c r="G461" s="108">
        <v>2838586</v>
      </c>
      <c r="H461" s="109">
        <f t="shared" si="7"/>
        <v>60.889872573809981</v>
      </c>
    </row>
    <row r="462" spans="1:8">
      <c r="A462" s="105">
        <v>454</v>
      </c>
      <c r="B462" s="106" t="s">
        <v>110</v>
      </c>
      <c r="C462" s="106" t="s">
        <v>111</v>
      </c>
      <c r="D462" s="106" t="s">
        <v>47</v>
      </c>
      <c r="E462" s="107" t="s">
        <v>215</v>
      </c>
      <c r="F462" s="108">
        <v>4661836</v>
      </c>
      <c r="G462" s="108">
        <v>2838586</v>
      </c>
      <c r="H462" s="109">
        <f t="shared" si="7"/>
        <v>60.889872573809981</v>
      </c>
    </row>
    <row r="463" spans="1:8" s="104" customFormat="1" ht="25.5">
      <c r="A463" s="105">
        <v>455</v>
      </c>
      <c r="B463" s="106" t="s">
        <v>110</v>
      </c>
      <c r="C463" s="106" t="s">
        <v>893</v>
      </c>
      <c r="D463" s="106" t="s">
        <v>0</v>
      </c>
      <c r="E463" s="107" t="s">
        <v>894</v>
      </c>
      <c r="F463" s="108">
        <v>830135.94</v>
      </c>
      <c r="G463" s="108">
        <v>830135.94</v>
      </c>
      <c r="H463" s="109">
        <f t="shared" si="7"/>
        <v>100</v>
      </c>
    </row>
    <row r="464" spans="1:8">
      <c r="A464" s="105">
        <v>456</v>
      </c>
      <c r="B464" s="106" t="s">
        <v>110</v>
      </c>
      <c r="C464" s="106" t="s">
        <v>893</v>
      </c>
      <c r="D464" s="106" t="s">
        <v>47</v>
      </c>
      <c r="E464" s="107" t="s">
        <v>215</v>
      </c>
      <c r="F464" s="108">
        <v>830135.94</v>
      </c>
      <c r="G464" s="108">
        <v>830135.94</v>
      </c>
      <c r="H464" s="109">
        <f t="shared" si="7"/>
        <v>100</v>
      </c>
    </row>
    <row r="465" spans="1:8">
      <c r="A465" s="105">
        <v>457</v>
      </c>
      <c r="B465" s="106" t="s">
        <v>895</v>
      </c>
      <c r="C465" s="106" t="s">
        <v>117</v>
      </c>
      <c r="D465" s="106" t="s">
        <v>0</v>
      </c>
      <c r="E465" s="107" t="s">
        <v>896</v>
      </c>
      <c r="F465" s="108">
        <v>380000</v>
      </c>
      <c r="G465" s="108">
        <v>380000</v>
      </c>
      <c r="H465" s="109">
        <f t="shared" si="7"/>
        <v>100</v>
      </c>
    </row>
    <row r="466" spans="1:8" ht="38.25">
      <c r="A466" s="105">
        <v>458</v>
      </c>
      <c r="B466" s="106" t="s">
        <v>895</v>
      </c>
      <c r="C466" s="106" t="s">
        <v>145</v>
      </c>
      <c r="D466" s="106" t="s">
        <v>0</v>
      </c>
      <c r="E466" s="107" t="s">
        <v>756</v>
      </c>
      <c r="F466" s="108">
        <v>230000</v>
      </c>
      <c r="G466" s="108">
        <v>230000</v>
      </c>
      <c r="H466" s="109">
        <f t="shared" si="7"/>
        <v>100</v>
      </c>
    </row>
    <row r="467" spans="1:8" ht="25.5">
      <c r="A467" s="105">
        <v>459</v>
      </c>
      <c r="B467" s="106" t="s">
        <v>895</v>
      </c>
      <c r="C467" s="106" t="s">
        <v>147</v>
      </c>
      <c r="D467" s="106" t="s">
        <v>0</v>
      </c>
      <c r="E467" s="107" t="s">
        <v>404</v>
      </c>
      <c r="F467" s="108">
        <v>230000</v>
      </c>
      <c r="G467" s="108">
        <v>230000</v>
      </c>
      <c r="H467" s="109">
        <f t="shared" si="7"/>
        <v>100</v>
      </c>
    </row>
    <row r="468" spans="1:8" ht="38.25">
      <c r="A468" s="105">
        <v>460</v>
      </c>
      <c r="B468" s="106" t="s">
        <v>895</v>
      </c>
      <c r="C468" s="106" t="s">
        <v>897</v>
      </c>
      <c r="D468" s="106" t="s">
        <v>0</v>
      </c>
      <c r="E468" s="107" t="s">
        <v>898</v>
      </c>
      <c r="F468" s="108">
        <v>161000</v>
      </c>
      <c r="G468" s="108">
        <v>161000</v>
      </c>
      <c r="H468" s="109">
        <f t="shared" si="7"/>
        <v>100</v>
      </c>
    </row>
    <row r="469" spans="1:8" s="104" customFormat="1">
      <c r="A469" s="105">
        <v>461</v>
      </c>
      <c r="B469" s="106" t="s">
        <v>895</v>
      </c>
      <c r="C469" s="106" t="s">
        <v>897</v>
      </c>
      <c r="D469" s="106" t="s">
        <v>47</v>
      </c>
      <c r="E469" s="107" t="s">
        <v>215</v>
      </c>
      <c r="F469" s="108">
        <v>161000</v>
      </c>
      <c r="G469" s="108">
        <v>161000</v>
      </c>
      <c r="H469" s="109">
        <f t="shared" si="7"/>
        <v>100</v>
      </c>
    </row>
    <row r="470" spans="1:8" ht="38.25">
      <c r="A470" s="105">
        <v>462</v>
      </c>
      <c r="B470" s="106" t="s">
        <v>895</v>
      </c>
      <c r="C470" s="106" t="s">
        <v>899</v>
      </c>
      <c r="D470" s="106" t="s">
        <v>0</v>
      </c>
      <c r="E470" s="107" t="s">
        <v>898</v>
      </c>
      <c r="F470" s="108">
        <v>69000</v>
      </c>
      <c r="G470" s="108">
        <v>69000</v>
      </c>
      <c r="H470" s="109">
        <f t="shared" si="7"/>
        <v>100</v>
      </c>
    </row>
    <row r="471" spans="1:8">
      <c r="A471" s="105">
        <v>463</v>
      </c>
      <c r="B471" s="106" t="s">
        <v>895</v>
      </c>
      <c r="C471" s="106" t="s">
        <v>899</v>
      </c>
      <c r="D471" s="106" t="s">
        <v>47</v>
      </c>
      <c r="E471" s="107" t="s">
        <v>215</v>
      </c>
      <c r="F471" s="108">
        <v>69000</v>
      </c>
      <c r="G471" s="108">
        <v>69000</v>
      </c>
      <c r="H471" s="109">
        <f t="shared" si="7"/>
        <v>100</v>
      </c>
    </row>
    <row r="472" spans="1:8">
      <c r="A472" s="105">
        <v>464</v>
      </c>
      <c r="B472" s="106" t="s">
        <v>895</v>
      </c>
      <c r="C472" s="106" t="s">
        <v>116</v>
      </c>
      <c r="D472" s="106" t="s">
        <v>0</v>
      </c>
      <c r="E472" s="107" t="s">
        <v>380</v>
      </c>
      <c r="F472" s="108">
        <v>150000</v>
      </c>
      <c r="G472" s="108">
        <v>150000</v>
      </c>
      <c r="H472" s="109">
        <f t="shared" si="7"/>
        <v>100</v>
      </c>
    </row>
    <row r="473" spans="1:8">
      <c r="A473" s="105">
        <v>465</v>
      </c>
      <c r="B473" s="106" t="s">
        <v>895</v>
      </c>
      <c r="C473" s="106" t="s">
        <v>1004</v>
      </c>
      <c r="D473" s="106" t="s">
        <v>0</v>
      </c>
      <c r="E473" s="107" t="s">
        <v>1005</v>
      </c>
      <c r="F473" s="108">
        <v>150000</v>
      </c>
      <c r="G473" s="108">
        <v>150000</v>
      </c>
      <c r="H473" s="109">
        <f t="shared" si="7"/>
        <v>100</v>
      </c>
    </row>
    <row r="474" spans="1:8" s="104" customFormat="1">
      <c r="A474" s="105">
        <v>466</v>
      </c>
      <c r="B474" s="106" t="s">
        <v>895</v>
      </c>
      <c r="C474" s="106" t="s">
        <v>1004</v>
      </c>
      <c r="D474" s="106" t="s">
        <v>47</v>
      </c>
      <c r="E474" s="107" t="s">
        <v>215</v>
      </c>
      <c r="F474" s="108">
        <v>150000</v>
      </c>
      <c r="G474" s="108">
        <v>150000</v>
      </c>
      <c r="H474" s="109">
        <f t="shared" si="7"/>
        <v>100</v>
      </c>
    </row>
    <row r="475" spans="1:8" s="104" customFormat="1">
      <c r="A475" s="99">
        <v>467</v>
      </c>
      <c r="B475" s="100" t="s">
        <v>598</v>
      </c>
      <c r="C475" s="100" t="s">
        <v>117</v>
      </c>
      <c r="D475" s="100" t="s">
        <v>0</v>
      </c>
      <c r="E475" s="101" t="s">
        <v>767</v>
      </c>
      <c r="F475" s="102">
        <v>526000</v>
      </c>
      <c r="G475" s="102">
        <v>394470</v>
      </c>
      <c r="H475" s="110">
        <f t="shared" si="7"/>
        <v>74.99429657794677</v>
      </c>
    </row>
    <row r="476" spans="1:8">
      <c r="A476" s="105">
        <v>468</v>
      </c>
      <c r="B476" s="106" t="s">
        <v>599</v>
      </c>
      <c r="C476" s="106" t="s">
        <v>117</v>
      </c>
      <c r="D476" s="106" t="s">
        <v>0</v>
      </c>
      <c r="E476" s="107" t="s">
        <v>600</v>
      </c>
      <c r="F476" s="108">
        <v>526000</v>
      </c>
      <c r="G476" s="108">
        <v>394470</v>
      </c>
      <c r="H476" s="109">
        <f t="shared" si="7"/>
        <v>74.99429657794677</v>
      </c>
    </row>
    <row r="477" spans="1:8" ht="38.25">
      <c r="A477" s="105">
        <v>469</v>
      </c>
      <c r="B477" s="106" t="s">
        <v>599</v>
      </c>
      <c r="C477" s="106" t="s">
        <v>118</v>
      </c>
      <c r="D477" s="106" t="s">
        <v>0</v>
      </c>
      <c r="E477" s="107" t="s">
        <v>714</v>
      </c>
      <c r="F477" s="108">
        <v>526000</v>
      </c>
      <c r="G477" s="108">
        <v>394470</v>
      </c>
      <c r="H477" s="109">
        <f t="shared" si="7"/>
        <v>74.99429657794677</v>
      </c>
    </row>
    <row r="478" spans="1:8" ht="25.5">
      <c r="A478" s="105">
        <v>470</v>
      </c>
      <c r="B478" s="106" t="s">
        <v>599</v>
      </c>
      <c r="C478" s="106" t="s">
        <v>120</v>
      </c>
      <c r="D478" s="106" t="s">
        <v>0</v>
      </c>
      <c r="E478" s="107" t="s">
        <v>381</v>
      </c>
      <c r="F478" s="108">
        <v>526000</v>
      </c>
      <c r="G478" s="108">
        <v>394470</v>
      </c>
      <c r="H478" s="109">
        <f t="shared" si="7"/>
        <v>74.99429657794677</v>
      </c>
    </row>
    <row r="479" spans="1:8" ht="25.5">
      <c r="A479" s="105">
        <v>471</v>
      </c>
      <c r="B479" s="106" t="s">
        <v>599</v>
      </c>
      <c r="C479" s="106" t="s">
        <v>21</v>
      </c>
      <c r="D479" s="106" t="s">
        <v>0</v>
      </c>
      <c r="E479" s="107" t="s">
        <v>174</v>
      </c>
      <c r="F479" s="108">
        <v>526000</v>
      </c>
      <c r="G479" s="108">
        <v>394470</v>
      </c>
      <c r="H479" s="109">
        <f t="shared" si="7"/>
        <v>74.99429657794677</v>
      </c>
    </row>
    <row r="480" spans="1:8">
      <c r="A480" s="105">
        <v>472</v>
      </c>
      <c r="B480" s="106" t="s">
        <v>599</v>
      </c>
      <c r="C480" s="106" t="s">
        <v>21</v>
      </c>
      <c r="D480" s="106" t="s">
        <v>22</v>
      </c>
      <c r="E480" s="107" t="s">
        <v>664</v>
      </c>
      <c r="F480" s="108">
        <v>526000</v>
      </c>
      <c r="G480" s="108">
        <v>394470</v>
      </c>
      <c r="H480" s="109">
        <f t="shared" si="7"/>
        <v>74.99429657794677</v>
      </c>
    </row>
    <row r="481" spans="1:8" s="104" customFormat="1" ht="25.5">
      <c r="A481" s="99">
        <v>473</v>
      </c>
      <c r="B481" s="100" t="s">
        <v>112</v>
      </c>
      <c r="C481" s="100" t="s">
        <v>117</v>
      </c>
      <c r="D481" s="100" t="s">
        <v>0</v>
      </c>
      <c r="E481" s="101" t="s">
        <v>768</v>
      </c>
      <c r="F481" s="102">
        <v>100</v>
      </c>
      <c r="G481" s="102">
        <v>20.77</v>
      </c>
      <c r="H481" s="110">
        <f t="shared" si="7"/>
        <v>20.77</v>
      </c>
    </row>
    <row r="482" spans="1:8" ht="25.5">
      <c r="A482" s="105">
        <v>474</v>
      </c>
      <c r="B482" s="106" t="s">
        <v>113</v>
      </c>
      <c r="C482" s="106" t="s">
        <v>117</v>
      </c>
      <c r="D482" s="106" t="s">
        <v>0</v>
      </c>
      <c r="E482" s="107" t="s">
        <v>258</v>
      </c>
      <c r="F482" s="108">
        <v>100</v>
      </c>
      <c r="G482" s="108">
        <v>20.77</v>
      </c>
      <c r="H482" s="109">
        <f t="shared" si="7"/>
        <v>20.77</v>
      </c>
    </row>
    <row r="483" spans="1:8">
      <c r="A483" s="105">
        <v>475</v>
      </c>
      <c r="B483" s="106" t="s">
        <v>113</v>
      </c>
      <c r="C483" s="106" t="s">
        <v>116</v>
      </c>
      <c r="D483" s="106" t="s">
        <v>0</v>
      </c>
      <c r="E483" s="107" t="s">
        <v>380</v>
      </c>
      <c r="F483" s="108">
        <v>100</v>
      </c>
      <c r="G483" s="108">
        <v>20.77</v>
      </c>
      <c r="H483" s="109">
        <f t="shared" si="7"/>
        <v>20.77</v>
      </c>
    </row>
    <row r="484" spans="1:8">
      <c r="A484" s="105">
        <v>476</v>
      </c>
      <c r="B484" s="106" t="s">
        <v>113</v>
      </c>
      <c r="C484" s="106" t="s">
        <v>114</v>
      </c>
      <c r="D484" s="106" t="s">
        <v>0</v>
      </c>
      <c r="E484" s="107" t="s">
        <v>259</v>
      </c>
      <c r="F484" s="108">
        <v>100</v>
      </c>
      <c r="G484" s="108">
        <v>20.77</v>
      </c>
      <c r="H484" s="109">
        <f t="shared" si="7"/>
        <v>20.77</v>
      </c>
    </row>
    <row r="485" spans="1:8">
      <c r="A485" s="105">
        <v>477</v>
      </c>
      <c r="B485" s="106" t="s">
        <v>113</v>
      </c>
      <c r="C485" s="106" t="s">
        <v>114</v>
      </c>
      <c r="D485" s="106" t="s">
        <v>115</v>
      </c>
      <c r="E485" s="107" t="s">
        <v>260</v>
      </c>
      <c r="F485" s="108">
        <v>100</v>
      </c>
      <c r="G485" s="108">
        <v>20.77</v>
      </c>
      <c r="H485" s="109">
        <f t="shared" si="7"/>
        <v>20.77</v>
      </c>
    </row>
    <row r="486" spans="1:8" s="104" customFormat="1">
      <c r="A486" s="99">
        <v>478</v>
      </c>
      <c r="B486" s="158"/>
      <c r="C486" s="159"/>
      <c r="D486" s="160"/>
      <c r="E486" s="111" t="s">
        <v>418</v>
      </c>
      <c r="F486" s="112">
        <v>763897028.94000006</v>
      </c>
      <c r="G486" s="112">
        <v>425423996.25999999</v>
      </c>
      <c r="H486" s="110">
        <f t="shared" si="7"/>
        <v>55.691275151354823</v>
      </c>
    </row>
  </sheetData>
  <autoFilter ref="F1:H421"/>
  <mergeCells count="12">
    <mergeCell ref="B486:D486"/>
    <mergeCell ref="A5:H5"/>
    <mergeCell ref="F2:H2"/>
    <mergeCell ref="F3:H3"/>
    <mergeCell ref="F4:H4"/>
    <mergeCell ref="F7:F8"/>
    <mergeCell ref="G7:H7"/>
    <mergeCell ref="A7:A8"/>
    <mergeCell ref="B7:B8"/>
    <mergeCell ref="C7:C8"/>
    <mergeCell ref="D7:D8"/>
    <mergeCell ref="E7:E8"/>
  </mergeCells>
  <pageMargins left="0.78740157480314965" right="0.39370078740157483" top="0.39370078740157483" bottom="0.39370078740157483" header="0.39370078740157483" footer="0.31496062992125984"/>
  <pageSetup paperSize="9" scale="75"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sheetPr>
    <tabColor theme="0" tint="-4.9989318521683403E-2"/>
    <pageSetUpPr fitToPage="1"/>
  </sheetPr>
  <dimension ref="A1:I524"/>
  <sheetViews>
    <sheetView view="pageBreakPreview" zoomScaleSheetLayoutView="100" workbookViewId="0">
      <selection activeCell="G14" sqref="G14"/>
    </sheetView>
  </sheetViews>
  <sheetFormatPr defaultRowHeight="12.75"/>
  <cols>
    <col min="1" max="1" width="5.28515625" style="91" customWidth="1"/>
    <col min="2" max="2" width="5.28515625" style="47" customWidth="1"/>
    <col min="3" max="3" width="4.5703125" style="47" customWidth="1"/>
    <col min="4" max="4" width="9.7109375" style="47" customWidth="1"/>
    <col min="5" max="5" width="4.28515625" style="47" customWidth="1"/>
    <col min="6" max="6" width="65.28515625" style="92" customWidth="1"/>
    <col min="7" max="7" width="14.5703125" style="92" customWidth="1"/>
    <col min="8" max="8" width="14.28515625" style="92" customWidth="1"/>
    <col min="9" max="16384" width="9.140625" style="92"/>
  </cols>
  <sheetData>
    <row r="1" spans="1:9">
      <c r="F1" s="93"/>
      <c r="G1" s="162" t="s">
        <v>579</v>
      </c>
      <c r="H1" s="162"/>
      <c r="I1" s="162"/>
    </row>
    <row r="2" spans="1:9">
      <c r="F2" s="93"/>
      <c r="G2" s="162" t="s">
        <v>408</v>
      </c>
      <c r="H2" s="162"/>
      <c r="I2" s="162"/>
    </row>
    <row r="3" spans="1:9">
      <c r="F3" s="93"/>
      <c r="G3" s="162" t="s">
        <v>409</v>
      </c>
      <c r="H3" s="162"/>
      <c r="I3" s="162"/>
    </row>
    <row r="4" spans="1:9" ht="12.75" customHeight="1">
      <c r="G4" s="148" t="s">
        <v>1019</v>
      </c>
      <c r="H4" s="148"/>
      <c r="I4" s="148"/>
    </row>
    <row r="5" spans="1:9" ht="15">
      <c r="A5" s="175" t="s">
        <v>975</v>
      </c>
      <c r="B5" s="175"/>
      <c r="C5" s="175"/>
      <c r="D5" s="175"/>
      <c r="E5" s="175"/>
      <c r="F5" s="175"/>
      <c r="G5" s="175"/>
      <c r="H5" s="175"/>
      <c r="I5" s="175"/>
    </row>
    <row r="6" spans="1:9">
      <c r="F6" s="174"/>
      <c r="G6" s="174"/>
    </row>
    <row r="7" spans="1:9" s="113" customFormat="1" ht="22.5" customHeight="1">
      <c r="A7" s="176" t="s">
        <v>156</v>
      </c>
      <c r="B7" s="177" t="s">
        <v>261</v>
      </c>
      <c r="C7" s="177" t="s">
        <v>262</v>
      </c>
      <c r="D7" s="177" t="s">
        <v>263</v>
      </c>
      <c r="E7" s="177" t="s">
        <v>264</v>
      </c>
      <c r="F7" s="173" t="s">
        <v>155</v>
      </c>
      <c r="G7" s="163" t="s">
        <v>417</v>
      </c>
      <c r="H7" s="163" t="s">
        <v>572</v>
      </c>
      <c r="I7" s="163"/>
    </row>
    <row r="8" spans="1:9" s="113" customFormat="1" ht="21" customHeight="1">
      <c r="A8" s="176"/>
      <c r="B8" s="177"/>
      <c r="C8" s="177"/>
      <c r="D8" s="177"/>
      <c r="E8" s="177"/>
      <c r="F8" s="173"/>
      <c r="G8" s="163"/>
      <c r="H8" s="163" t="s">
        <v>573</v>
      </c>
      <c r="I8" s="163" t="s">
        <v>574</v>
      </c>
    </row>
    <row r="9" spans="1:9" s="113" customFormat="1" ht="34.5" customHeight="1">
      <c r="A9" s="176"/>
      <c r="B9" s="177"/>
      <c r="C9" s="177"/>
      <c r="D9" s="177"/>
      <c r="E9" s="177"/>
      <c r="F9" s="173"/>
      <c r="G9" s="163"/>
      <c r="H9" s="163"/>
      <c r="I9" s="163"/>
    </row>
    <row r="10" spans="1:9" s="104" customFormat="1">
      <c r="A10" s="114">
        <v>1</v>
      </c>
      <c r="B10" s="100" t="s">
        <v>157</v>
      </c>
      <c r="C10" s="100" t="s">
        <v>158</v>
      </c>
      <c r="D10" s="100" t="s">
        <v>117</v>
      </c>
      <c r="E10" s="100" t="s">
        <v>0</v>
      </c>
      <c r="F10" s="101" t="s">
        <v>601</v>
      </c>
      <c r="G10" s="102">
        <v>74982333.390000001</v>
      </c>
      <c r="H10" s="102">
        <v>50994682.670000002</v>
      </c>
      <c r="I10" s="103">
        <f>H10/G10*100</f>
        <v>68.008930056584362</v>
      </c>
    </row>
    <row r="11" spans="1:9">
      <c r="A11" s="105">
        <v>2</v>
      </c>
      <c r="B11" s="106" t="s">
        <v>157</v>
      </c>
      <c r="C11" s="106" t="s">
        <v>1</v>
      </c>
      <c r="D11" s="106" t="s">
        <v>117</v>
      </c>
      <c r="E11" s="106" t="s">
        <v>0</v>
      </c>
      <c r="F11" s="107" t="s">
        <v>769</v>
      </c>
      <c r="G11" s="108">
        <v>43464529.579999998</v>
      </c>
      <c r="H11" s="108">
        <v>29210176.859999999</v>
      </c>
      <c r="I11" s="109">
        <f t="shared" ref="I11:I74" si="0">H11/G11*100</f>
        <v>67.204631321814475</v>
      </c>
    </row>
    <row r="12" spans="1:9" ht="25.5">
      <c r="A12" s="105">
        <v>3</v>
      </c>
      <c r="B12" s="106" t="s">
        <v>157</v>
      </c>
      <c r="C12" s="106" t="s">
        <v>2</v>
      </c>
      <c r="D12" s="106" t="s">
        <v>117</v>
      </c>
      <c r="E12" s="106" t="s">
        <v>0</v>
      </c>
      <c r="F12" s="107" t="s">
        <v>419</v>
      </c>
      <c r="G12" s="108">
        <v>1547625</v>
      </c>
      <c r="H12" s="108">
        <v>1033363.81</v>
      </c>
      <c r="I12" s="109">
        <f t="shared" si="0"/>
        <v>66.770943219449165</v>
      </c>
    </row>
    <row r="13" spans="1:9">
      <c r="A13" s="105">
        <v>4</v>
      </c>
      <c r="B13" s="106" t="s">
        <v>157</v>
      </c>
      <c r="C13" s="106" t="s">
        <v>2</v>
      </c>
      <c r="D13" s="106" t="s">
        <v>116</v>
      </c>
      <c r="E13" s="106" t="s">
        <v>0</v>
      </c>
      <c r="F13" s="107" t="s">
        <v>420</v>
      </c>
      <c r="G13" s="108">
        <v>1547625</v>
      </c>
      <c r="H13" s="108">
        <v>1033363.81</v>
      </c>
      <c r="I13" s="109">
        <f t="shared" si="0"/>
        <v>66.770943219449165</v>
      </c>
    </row>
    <row r="14" spans="1:9">
      <c r="A14" s="105">
        <v>5</v>
      </c>
      <c r="B14" s="106" t="s">
        <v>157</v>
      </c>
      <c r="C14" s="106" t="s">
        <v>2</v>
      </c>
      <c r="D14" s="106" t="s">
        <v>3</v>
      </c>
      <c r="E14" s="106" t="s">
        <v>0</v>
      </c>
      <c r="F14" s="107" t="s">
        <v>421</v>
      </c>
      <c r="G14" s="108">
        <v>1547625</v>
      </c>
      <c r="H14" s="108">
        <v>1033363.81</v>
      </c>
      <c r="I14" s="109">
        <f t="shared" si="0"/>
        <v>66.770943219449165</v>
      </c>
    </row>
    <row r="15" spans="1:9" ht="25.5">
      <c r="A15" s="105">
        <v>6</v>
      </c>
      <c r="B15" s="106" t="s">
        <v>157</v>
      </c>
      <c r="C15" s="106" t="s">
        <v>2</v>
      </c>
      <c r="D15" s="106" t="s">
        <v>3</v>
      </c>
      <c r="E15" s="106" t="s">
        <v>4</v>
      </c>
      <c r="F15" s="107" t="s">
        <v>422</v>
      </c>
      <c r="G15" s="108">
        <v>1547625</v>
      </c>
      <c r="H15" s="108">
        <v>1033363.81</v>
      </c>
      <c r="I15" s="109">
        <f t="shared" si="0"/>
        <v>66.770943219449165</v>
      </c>
    </row>
    <row r="16" spans="1:9" ht="38.25">
      <c r="A16" s="105">
        <v>7</v>
      </c>
      <c r="B16" s="106" t="s">
        <v>157</v>
      </c>
      <c r="C16" s="106" t="s">
        <v>9</v>
      </c>
      <c r="D16" s="106" t="s">
        <v>117</v>
      </c>
      <c r="E16" s="106" t="s">
        <v>0</v>
      </c>
      <c r="F16" s="107" t="s">
        <v>770</v>
      </c>
      <c r="G16" s="108">
        <v>14641943</v>
      </c>
      <c r="H16" s="108">
        <v>10265685.130000001</v>
      </c>
      <c r="I16" s="109">
        <f t="shared" si="0"/>
        <v>70.111494970305515</v>
      </c>
    </row>
    <row r="17" spans="1:9">
      <c r="A17" s="105">
        <v>8</v>
      </c>
      <c r="B17" s="106" t="s">
        <v>157</v>
      </c>
      <c r="C17" s="106" t="s">
        <v>9</v>
      </c>
      <c r="D17" s="106" t="s">
        <v>116</v>
      </c>
      <c r="E17" s="106" t="s">
        <v>0</v>
      </c>
      <c r="F17" s="107" t="s">
        <v>420</v>
      </c>
      <c r="G17" s="108">
        <v>14641943</v>
      </c>
      <c r="H17" s="108">
        <v>10265685.130000001</v>
      </c>
      <c r="I17" s="109">
        <f t="shared" si="0"/>
        <v>70.111494970305515</v>
      </c>
    </row>
    <row r="18" spans="1:9" ht="25.5">
      <c r="A18" s="105">
        <v>9</v>
      </c>
      <c r="B18" s="106" t="s">
        <v>157</v>
      </c>
      <c r="C18" s="106" t="s">
        <v>9</v>
      </c>
      <c r="D18" s="106" t="s">
        <v>6</v>
      </c>
      <c r="E18" s="106" t="s">
        <v>0</v>
      </c>
      <c r="F18" s="107" t="s">
        <v>423</v>
      </c>
      <c r="G18" s="108">
        <v>14641943</v>
      </c>
      <c r="H18" s="108">
        <v>10265685.130000001</v>
      </c>
      <c r="I18" s="109">
        <f t="shared" si="0"/>
        <v>70.111494970305515</v>
      </c>
    </row>
    <row r="19" spans="1:9" ht="25.5">
      <c r="A19" s="105">
        <v>10</v>
      </c>
      <c r="B19" s="106" t="s">
        <v>157</v>
      </c>
      <c r="C19" s="106" t="s">
        <v>9</v>
      </c>
      <c r="D19" s="106" t="s">
        <v>6</v>
      </c>
      <c r="E19" s="106" t="s">
        <v>4</v>
      </c>
      <c r="F19" s="107" t="s">
        <v>422</v>
      </c>
      <c r="G19" s="108">
        <v>13128802</v>
      </c>
      <c r="H19" s="108">
        <v>9308658.5299999993</v>
      </c>
      <c r="I19" s="109">
        <f t="shared" si="0"/>
        <v>70.902573822044076</v>
      </c>
    </row>
    <row r="20" spans="1:9" ht="25.5">
      <c r="A20" s="105">
        <v>11</v>
      </c>
      <c r="B20" s="106" t="s">
        <v>157</v>
      </c>
      <c r="C20" s="106" t="s">
        <v>9</v>
      </c>
      <c r="D20" s="106" t="s">
        <v>6</v>
      </c>
      <c r="E20" s="106" t="s">
        <v>7</v>
      </c>
      <c r="F20" s="107" t="s">
        <v>424</v>
      </c>
      <c r="G20" s="108">
        <v>1302141</v>
      </c>
      <c r="H20" s="108">
        <v>746828.53</v>
      </c>
      <c r="I20" s="109">
        <f t="shared" si="0"/>
        <v>57.353891014874733</v>
      </c>
    </row>
    <row r="21" spans="1:9">
      <c r="A21" s="105">
        <v>12</v>
      </c>
      <c r="B21" s="106" t="s">
        <v>157</v>
      </c>
      <c r="C21" s="106" t="s">
        <v>9</v>
      </c>
      <c r="D21" s="106" t="s">
        <v>6</v>
      </c>
      <c r="E21" s="106" t="s">
        <v>8</v>
      </c>
      <c r="F21" s="107" t="s">
        <v>425</v>
      </c>
      <c r="G21" s="108">
        <v>211000</v>
      </c>
      <c r="H21" s="108">
        <v>210198.07</v>
      </c>
      <c r="I21" s="109">
        <f t="shared" si="0"/>
        <v>99.619938388625599</v>
      </c>
    </row>
    <row r="22" spans="1:9">
      <c r="A22" s="105">
        <v>13</v>
      </c>
      <c r="B22" s="106" t="s">
        <v>157</v>
      </c>
      <c r="C22" s="106" t="s">
        <v>626</v>
      </c>
      <c r="D22" s="106" t="s">
        <v>117</v>
      </c>
      <c r="E22" s="106" t="s">
        <v>0</v>
      </c>
      <c r="F22" s="107" t="s">
        <v>665</v>
      </c>
      <c r="G22" s="108">
        <v>5500</v>
      </c>
      <c r="H22" s="108">
        <v>0</v>
      </c>
      <c r="I22" s="109">
        <f t="shared" si="0"/>
        <v>0</v>
      </c>
    </row>
    <row r="23" spans="1:9">
      <c r="A23" s="105">
        <v>14</v>
      </c>
      <c r="B23" s="106" t="s">
        <v>157</v>
      </c>
      <c r="C23" s="106" t="s">
        <v>626</v>
      </c>
      <c r="D23" s="106" t="s">
        <v>116</v>
      </c>
      <c r="E23" s="106" t="s">
        <v>0</v>
      </c>
      <c r="F23" s="107" t="s">
        <v>420</v>
      </c>
      <c r="G23" s="108">
        <v>5500</v>
      </c>
      <c r="H23" s="108">
        <v>0</v>
      </c>
      <c r="I23" s="109">
        <f t="shared" si="0"/>
        <v>0</v>
      </c>
    </row>
    <row r="24" spans="1:9" ht="38.25">
      <c r="A24" s="105">
        <v>15</v>
      </c>
      <c r="B24" s="106" t="s">
        <v>157</v>
      </c>
      <c r="C24" s="106" t="s">
        <v>626</v>
      </c>
      <c r="D24" s="106" t="s">
        <v>628</v>
      </c>
      <c r="E24" s="106" t="s">
        <v>0</v>
      </c>
      <c r="F24" s="107" t="s">
        <v>666</v>
      </c>
      <c r="G24" s="108">
        <v>5500</v>
      </c>
      <c r="H24" s="108">
        <v>0</v>
      </c>
      <c r="I24" s="109">
        <f t="shared" si="0"/>
        <v>0</v>
      </c>
    </row>
    <row r="25" spans="1:9" ht="25.5">
      <c r="A25" s="105">
        <v>16</v>
      </c>
      <c r="B25" s="106" t="s">
        <v>157</v>
      </c>
      <c r="C25" s="106" t="s">
        <v>626</v>
      </c>
      <c r="D25" s="106" t="s">
        <v>628</v>
      </c>
      <c r="E25" s="106" t="s">
        <v>7</v>
      </c>
      <c r="F25" s="107" t="s">
        <v>424</v>
      </c>
      <c r="G25" s="108">
        <v>5500</v>
      </c>
      <c r="H25" s="108">
        <v>0</v>
      </c>
      <c r="I25" s="109">
        <f t="shared" si="0"/>
        <v>0</v>
      </c>
    </row>
    <row r="26" spans="1:9">
      <c r="A26" s="105">
        <v>17</v>
      </c>
      <c r="B26" s="106" t="s">
        <v>157</v>
      </c>
      <c r="C26" s="106" t="s">
        <v>12</v>
      </c>
      <c r="D26" s="106" t="s">
        <v>117</v>
      </c>
      <c r="E26" s="106" t="s">
        <v>0</v>
      </c>
      <c r="F26" s="107" t="s">
        <v>426</v>
      </c>
      <c r="G26" s="108">
        <v>141078</v>
      </c>
      <c r="H26" s="108">
        <v>0</v>
      </c>
      <c r="I26" s="109">
        <f t="shared" si="0"/>
        <v>0</v>
      </c>
    </row>
    <row r="27" spans="1:9">
      <c r="A27" s="105">
        <v>18</v>
      </c>
      <c r="B27" s="106" t="s">
        <v>157</v>
      </c>
      <c r="C27" s="106" t="s">
        <v>12</v>
      </c>
      <c r="D27" s="106" t="s">
        <v>116</v>
      </c>
      <c r="E27" s="106" t="s">
        <v>0</v>
      </c>
      <c r="F27" s="107" t="s">
        <v>420</v>
      </c>
      <c r="G27" s="108">
        <v>141078</v>
      </c>
      <c r="H27" s="108">
        <v>0</v>
      </c>
      <c r="I27" s="109">
        <f t="shared" si="0"/>
        <v>0</v>
      </c>
    </row>
    <row r="28" spans="1:9">
      <c r="A28" s="105">
        <v>19</v>
      </c>
      <c r="B28" s="106" t="s">
        <v>157</v>
      </c>
      <c r="C28" s="106" t="s">
        <v>12</v>
      </c>
      <c r="D28" s="106" t="s">
        <v>13</v>
      </c>
      <c r="E28" s="106" t="s">
        <v>0</v>
      </c>
      <c r="F28" s="107" t="s">
        <v>427</v>
      </c>
      <c r="G28" s="108">
        <v>141078</v>
      </c>
      <c r="H28" s="108">
        <v>0</v>
      </c>
      <c r="I28" s="109">
        <f t="shared" si="0"/>
        <v>0</v>
      </c>
    </row>
    <row r="29" spans="1:9">
      <c r="A29" s="105">
        <v>20</v>
      </c>
      <c r="B29" s="106" t="s">
        <v>157</v>
      </c>
      <c r="C29" s="106" t="s">
        <v>12</v>
      </c>
      <c r="D29" s="106" t="s">
        <v>13</v>
      </c>
      <c r="E29" s="106" t="s">
        <v>14</v>
      </c>
      <c r="F29" s="107" t="s">
        <v>428</v>
      </c>
      <c r="G29" s="108">
        <v>141078</v>
      </c>
      <c r="H29" s="108">
        <v>0</v>
      </c>
      <c r="I29" s="109">
        <f t="shared" si="0"/>
        <v>0</v>
      </c>
    </row>
    <row r="30" spans="1:9">
      <c r="A30" s="105">
        <v>21</v>
      </c>
      <c r="B30" s="106" t="s">
        <v>157</v>
      </c>
      <c r="C30" s="106" t="s">
        <v>15</v>
      </c>
      <c r="D30" s="106" t="s">
        <v>117</v>
      </c>
      <c r="E30" s="106" t="s">
        <v>0</v>
      </c>
      <c r="F30" s="107" t="s">
        <v>429</v>
      </c>
      <c r="G30" s="108">
        <v>27128383.579999998</v>
      </c>
      <c r="H30" s="108">
        <v>17911127.920000002</v>
      </c>
      <c r="I30" s="109">
        <f t="shared" si="0"/>
        <v>66.023572201348244</v>
      </c>
    </row>
    <row r="31" spans="1:9" ht="38.25">
      <c r="A31" s="105">
        <v>22</v>
      </c>
      <c r="B31" s="106" t="s">
        <v>157</v>
      </c>
      <c r="C31" s="106" t="s">
        <v>15</v>
      </c>
      <c r="D31" s="106" t="s">
        <v>118</v>
      </c>
      <c r="E31" s="106" t="s">
        <v>0</v>
      </c>
      <c r="F31" s="107" t="s">
        <v>771</v>
      </c>
      <c r="G31" s="108">
        <v>554200</v>
      </c>
      <c r="H31" s="108">
        <v>406126.97</v>
      </c>
      <c r="I31" s="109">
        <f t="shared" si="0"/>
        <v>73.281661854926014</v>
      </c>
    </row>
    <row r="32" spans="1:9" ht="25.5">
      <c r="A32" s="105">
        <v>23</v>
      </c>
      <c r="B32" s="106" t="s">
        <v>157</v>
      </c>
      <c r="C32" s="106" t="s">
        <v>15</v>
      </c>
      <c r="D32" s="106" t="s">
        <v>119</v>
      </c>
      <c r="E32" s="106" t="s">
        <v>0</v>
      </c>
      <c r="F32" s="107" t="s">
        <v>772</v>
      </c>
      <c r="G32" s="108">
        <v>422700</v>
      </c>
      <c r="H32" s="108">
        <v>309776.96999999997</v>
      </c>
      <c r="I32" s="109">
        <f t="shared" si="0"/>
        <v>73.285301632363371</v>
      </c>
    </row>
    <row r="33" spans="1:9" ht="51">
      <c r="A33" s="105">
        <v>24</v>
      </c>
      <c r="B33" s="106" t="s">
        <v>157</v>
      </c>
      <c r="C33" s="106" t="s">
        <v>15</v>
      </c>
      <c r="D33" s="106" t="s">
        <v>16</v>
      </c>
      <c r="E33" s="106" t="s">
        <v>0</v>
      </c>
      <c r="F33" s="107" t="s">
        <v>430</v>
      </c>
      <c r="G33" s="108">
        <v>100</v>
      </c>
      <c r="H33" s="108">
        <v>100</v>
      </c>
      <c r="I33" s="109">
        <f t="shared" si="0"/>
        <v>100</v>
      </c>
    </row>
    <row r="34" spans="1:9" ht="25.5">
      <c r="A34" s="105">
        <v>25</v>
      </c>
      <c r="B34" s="106" t="s">
        <v>157</v>
      </c>
      <c r="C34" s="106" t="s">
        <v>15</v>
      </c>
      <c r="D34" s="106" t="s">
        <v>16</v>
      </c>
      <c r="E34" s="106" t="s">
        <v>7</v>
      </c>
      <c r="F34" s="107" t="s">
        <v>424</v>
      </c>
      <c r="G34" s="108">
        <v>100</v>
      </c>
      <c r="H34" s="108">
        <v>100</v>
      </c>
      <c r="I34" s="109">
        <f t="shared" si="0"/>
        <v>100</v>
      </c>
    </row>
    <row r="35" spans="1:9" ht="25.5">
      <c r="A35" s="105">
        <v>26</v>
      </c>
      <c r="B35" s="106" t="s">
        <v>157</v>
      </c>
      <c r="C35" s="106" t="s">
        <v>15</v>
      </c>
      <c r="D35" s="106" t="s">
        <v>17</v>
      </c>
      <c r="E35" s="106" t="s">
        <v>0</v>
      </c>
      <c r="F35" s="107" t="s">
        <v>431</v>
      </c>
      <c r="G35" s="108">
        <v>106400</v>
      </c>
      <c r="H35" s="108">
        <v>79648.03</v>
      </c>
      <c r="I35" s="109">
        <f t="shared" si="0"/>
        <v>74.857171052631571</v>
      </c>
    </row>
    <row r="36" spans="1:9" ht="25.5">
      <c r="A36" s="105">
        <v>27</v>
      </c>
      <c r="B36" s="106" t="s">
        <v>157</v>
      </c>
      <c r="C36" s="106" t="s">
        <v>15</v>
      </c>
      <c r="D36" s="106" t="s">
        <v>17</v>
      </c>
      <c r="E36" s="106" t="s">
        <v>4</v>
      </c>
      <c r="F36" s="107" t="s">
        <v>422</v>
      </c>
      <c r="G36" s="108">
        <v>106400</v>
      </c>
      <c r="H36" s="108">
        <v>79648.03</v>
      </c>
      <c r="I36" s="109">
        <f t="shared" si="0"/>
        <v>74.857171052631571</v>
      </c>
    </row>
    <row r="37" spans="1:9" ht="76.5">
      <c r="A37" s="105">
        <v>28</v>
      </c>
      <c r="B37" s="106" t="s">
        <v>157</v>
      </c>
      <c r="C37" s="106" t="s">
        <v>15</v>
      </c>
      <c r="D37" s="106" t="s">
        <v>18</v>
      </c>
      <c r="E37" s="106" t="s">
        <v>0</v>
      </c>
      <c r="F37" s="107" t="s">
        <v>432</v>
      </c>
      <c r="G37" s="108">
        <v>200</v>
      </c>
      <c r="H37" s="108">
        <v>137.52000000000001</v>
      </c>
      <c r="I37" s="109">
        <f t="shared" si="0"/>
        <v>68.760000000000005</v>
      </c>
    </row>
    <row r="38" spans="1:9" ht="25.5">
      <c r="A38" s="105">
        <v>29</v>
      </c>
      <c r="B38" s="106" t="s">
        <v>157</v>
      </c>
      <c r="C38" s="106" t="s">
        <v>15</v>
      </c>
      <c r="D38" s="106" t="s">
        <v>18</v>
      </c>
      <c r="E38" s="106" t="s">
        <v>7</v>
      </c>
      <c r="F38" s="107" t="s">
        <v>424</v>
      </c>
      <c r="G38" s="108">
        <v>200</v>
      </c>
      <c r="H38" s="108">
        <v>137.52000000000001</v>
      </c>
      <c r="I38" s="109">
        <f t="shared" si="0"/>
        <v>68.760000000000005</v>
      </c>
    </row>
    <row r="39" spans="1:9" ht="27.75" customHeight="1">
      <c r="A39" s="105">
        <v>30</v>
      </c>
      <c r="B39" s="106" t="s">
        <v>157</v>
      </c>
      <c r="C39" s="106" t="s">
        <v>15</v>
      </c>
      <c r="D39" s="106" t="s">
        <v>19</v>
      </c>
      <c r="E39" s="106" t="s">
        <v>0</v>
      </c>
      <c r="F39" s="107" t="s">
        <v>433</v>
      </c>
      <c r="G39" s="108">
        <v>66000</v>
      </c>
      <c r="H39" s="108">
        <v>44730</v>
      </c>
      <c r="I39" s="109">
        <f t="shared" si="0"/>
        <v>67.77272727272728</v>
      </c>
    </row>
    <row r="40" spans="1:9" ht="25.5">
      <c r="A40" s="105">
        <v>31</v>
      </c>
      <c r="B40" s="106" t="s">
        <v>157</v>
      </c>
      <c r="C40" s="106" t="s">
        <v>15</v>
      </c>
      <c r="D40" s="106" t="s">
        <v>19</v>
      </c>
      <c r="E40" s="106" t="s">
        <v>4</v>
      </c>
      <c r="F40" s="107" t="s">
        <v>422</v>
      </c>
      <c r="G40" s="108">
        <v>23650</v>
      </c>
      <c r="H40" s="108">
        <v>2380</v>
      </c>
      <c r="I40" s="109">
        <f t="shared" si="0"/>
        <v>10.063424947145878</v>
      </c>
    </row>
    <row r="41" spans="1:9" ht="25.5">
      <c r="A41" s="105">
        <v>32</v>
      </c>
      <c r="B41" s="106" t="s">
        <v>157</v>
      </c>
      <c r="C41" s="106" t="s">
        <v>15</v>
      </c>
      <c r="D41" s="106" t="s">
        <v>19</v>
      </c>
      <c r="E41" s="106" t="s">
        <v>7</v>
      </c>
      <c r="F41" s="107" t="s">
        <v>424</v>
      </c>
      <c r="G41" s="108">
        <v>42350</v>
      </c>
      <c r="H41" s="108">
        <v>42350</v>
      </c>
      <c r="I41" s="109">
        <f t="shared" si="0"/>
        <v>100</v>
      </c>
    </row>
    <row r="42" spans="1:9" ht="25.5">
      <c r="A42" s="105">
        <v>33</v>
      </c>
      <c r="B42" s="106" t="s">
        <v>157</v>
      </c>
      <c r="C42" s="106" t="s">
        <v>15</v>
      </c>
      <c r="D42" s="106" t="s">
        <v>20</v>
      </c>
      <c r="E42" s="106" t="s">
        <v>0</v>
      </c>
      <c r="F42" s="107" t="s">
        <v>434</v>
      </c>
      <c r="G42" s="108">
        <v>250000</v>
      </c>
      <c r="H42" s="108">
        <v>185161.42</v>
      </c>
      <c r="I42" s="109">
        <f t="shared" si="0"/>
        <v>74.064568000000008</v>
      </c>
    </row>
    <row r="43" spans="1:9" ht="25.5">
      <c r="A43" s="105">
        <v>34</v>
      </c>
      <c r="B43" s="106" t="s">
        <v>157</v>
      </c>
      <c r="C43" s="106" t="s">
        <v>15</v>
      </c>
      <c r="D43" s="106" t="s">
        <v>20</v>
      </c>
      <c r="E43" s="106" t="s">
        <v>7</v>
      </c>
      <c r="F43" s="107" t="s">
        <v>424</v>
      </c>
      <c r="G43" s="108">
        <v>250000</v>
      </c>
      <c r="H43" s="108">
        <v>185161.42</v>
      </c>
      <c r="I43" s="109">
        <f t="shared" si="0"/>
        <v>74.064568000000008</v>
      </c>
    </row>
    <row r="44" spans="1:9" ht="38.25">
      <c r="A44" s="105">
        <v>35</v>
      </c>
      <c r="B44" s="106" t="s">
        <v>157</v>
      </c>
      <c r="C44" s="106" t="s">
        <v>15</v>
      </c>
      <c r="D44" s="106" t="s">
        <v>121</v>
      </c>
      <c r="E44" s="106" t="s">
        <v>0</v>
      </c>
      <c r="F44" s="107" t="s">
        <v>773</v>
      </c>
      <c r="G44" s="108">
        <v>131500</v>
      </c>
      <c r="H44" s="108">
        <v>96350</v>
      </c>
      <c r="I44" s="109">
        <f t="shared" si="0"/>
        <v>73.269961977186313</v>
      </c>
    </row>
    <row r="45" spans="1:9" ht="38.25">
      <c r="A45" s="105">
        <v>36</v>
      </c>
      <c r="B45" s="106" t="s">
        <v>157</v>
      </c>
      <c r="C45" s="106" t="s">
        <v>15</v>
      </c>
      <c r="D45" s="106" t="s">
        <v>23</v>
      </c>
      <c r="E45" s="106" t="s">
        <v>0</v>
      </c>
      <c r="F45" s="107" t="s">
        <v>437</v>
      </c>
      <c r="G45" s="108">
        <v>58000</v>
      </c>
      <c r="H45" s="108">
        <v>22850</v>
      </c>
      <c r="I45" s="109">
        <f t="shared" si="0"/>
        <v>39.396551724137929</v>
      </c>
    </row>
    <row r="46" spans="1:9" ht="25.5">
      <c r="A46" s="105">
        <v>37</v>
      </c>
      <c r="B46" s="106" t="s">
        <v>157</v>
      </c>
      <c r="C46" s="106" t="s">
        <v>15</v>
      </c>
      <c r="D46" s="106" t="s">
        <v>23</v>
      </c>
      <c r="E46" s="106" t="s">
        <v>7</v>
      </c>
      <c r="F46" s="107" t="s">
        <v>424</v>
      </c>
      <c r="G46" s="108">
        <v>58000</v>
      </c>
      <c r="H46" s="108">
        <v>22850</v>
      </c>
      <c r="I46" s="109">
        <f t="shared" si="0"/>
        <v>39.396551724137929</v>
      </c>
    </row>
    <row r="47" spans="1:9">
      <c r="A47" s="105">
        <v>38</v>
      </c>
      <c r="B47" s="106" t="s">
        <v>157</v>
      </c>
      <c r="C47" s="106" t="s">
        <v>15</v>
      </c>
      <c r="D47" s="106" t="s">
        <v>24</v>
      </c>
      <c r="E47" s="106" t="s">
        <v>0</v>
      </c>
      <c r="F47" s="107" t="s">
        <v>438</v>
      </c>
      <c r="G47" s="108">
        <v>73500</v>
      </c>
      <c r="H47" s="108">
        <v>73500</v>
      </c>
      <c r="I47" s="109">
        <f t="shared" si="0"/>
        <v>100</v>
      </c>
    </row>
    <row r="48" spans="1:9" ht="25.5">
      <c r="A48" s="105">
        <v>39</v>
      </c>
      <c r="B48" s="106" t="s">
        <v>157</v>
      </c>
      <c r="C48" s="106" t="s">
        <v>15</v>
      </c>
      <c r="D48" s="106" t="s">
        <v>24</v>
      </c>
      <c r="E48" s="106" t="s">
        <v>7</v>
      </c>
      <c r="F48" s="107" t="s">
        <v>424</v>
      </c>
      <c r="G48" s="108">
        <v>73500</v>
      </c>
      <c r="H48" s="108">
        <v>73500</v>
      </c>
      <c r="I48" s="109">
        <f t="shared" si="0"/>
        <v>100</v>
      </c>
    </row>
    <row r="49" spans="1:9">
      <c r="A49" s="105">
        <v>40</v>
      </c>
      <c r="B49" s="106" t="s">
        <v>157</v>
      </c>
      <c r="C49" s="106" t="s">
        <v>15</v>
      </c>
      <c r="D49" s="106" t="s">
        <v>116</v>
      </c>
      <c r="E49" s="106" t="s">
        <v>0</v>
      </c>
      <c r="F49" s="107" t="s">
        <v>420</v>
      </c>
      <c r="G49" s="108">
        <v>26574183.579999998</v>
      </c>
      <c r="H49" s="108">
        <v>17505000.949999999</v>
      </c>
      <c r="I49" s="109">
        <f t="shared" si="0"/>
        <v>65.872205997607551</v>
      </c>
    </row>
    <row r="50" spans="1:9">
      <c r="A50" s="105">
        <v>41</v>
      </c>
      <c r="B50" s="106" t="s">
        <v>157</v>
      </c>
      <c r="C50" s="106" t="s">
        <v>15</v>
      </c>
      <c r="D50" s="106" t="s">
        <v>25</v>
      </c>
      <c r="E50" s="106" t="s">
        <v>0</v>
      </c>
      <c r="F50" s="107" t="s">
        <v>439</v>
      </c>
      <c r="G50" s="108">
        <v>22783446</v>
      </c>
      <c r="H50" s="108">
        <v>15818969.98</v>
      </c>
      <c r="I50" s="109">
        <f t="shared" si="0"/>
        <v>69.431858464255143</v>
      </c>
    </row>
    <row r="51" spans="1:9">
      <c r="A51" s="105">
        <v>42</v>
      </c>
      <c r="B51" s="106" t="s">
        <v>157</v>
      </c>
      <c r="C51" s="106" t="s">
        <v>15</v>
      </c>
      <c r="D51" s="106" t="s">
        <v>25</v>
      </c>
      <c r="E51" s="106" t="s">
        <v>26</v>
      </c>
      <c r="F51" s="107" t="s">
        <v>774</v>
      </c>
      <c r="G51" s="108">
        <v>17718048</v>
      </c>
      <c r="H51" s="108">
        <v>12355311.199999999</v>
      </c>
      <c r="I51" s="109">
        <f t="shared" si="0"/>
        <v>69.732914144944175</v>
      </c>
    </row>
    <row r="52" spans="1:9" ht="25.5">
      <c r="A52" s="105">
        <v>43</v>
      </c>
      <c r="B52" s="106" t="s">
        <v>157</v>
      </c>
      <c r="C52" s="106" t="s">
        <v>15</v>
      </c>
      <c r="D52" s="106" t="s">
        <v>25</v>
      </c>
      <c r="E52" s="106" t="s">
        <v>7</v>
      </c>
      <c r="F52" s="107" t="s">
        <v>424</v>
      </c>
      <c r="G52" s="108">
        <v>4976898</v>
      </c>
      <c r="H52" s="108">
        <v>3414299.17</v>
      </c>
      <c r="I52" s="109">
        <f t="shared" si="0"/>
        <v>68.60295650021358</v>
      </c>
    </row>
    <row r="53" spans="1:9">
      <c r="A53" s="105">
        <v>44</v>
      </c>
      <c r="B53" s="106" t="s">
        <v>157</v>
      </c>
      <c r="C53" s="106" t="s">
        <v>15</v>
      </c>
      <c r="D53" s="106" t="s">
        <v>25</v>
      </c>
      <c r="E53" s="106" t="s">
        <v>8</v>
      </c>
      <c r="F53" s="107" t="s">
        <v>425</v>
      </c>
      <c r="G53" s="108">
        <v>88500</v>
      </c>
      <c r="H53" s="108">
        <v>49359.61</v>
      </c>
      <c r="I53" s="109">
        <f t="shared" si="0"/>
        <v>55.773570621468927</v>
      </c>
    </row>
    <row r="54" spans="1:9" ht="25.5">
      <c r="A54" s="105">
        <v>45</v>
      </c>
      <c r="B54" s="106" t="s">
        <v>157</v>
      </c>
      <c r="C54" s="106" t="s">
        <v>15</v>
      </c>
      <c r="D54" s="106" t="s">
        <v>27</v>
      </c>
      <c r="E54" s="106" t="s">
        <v>0</v>
      </c>
      <c r="F54" s="107" t="s">
        <v>440</v>
      </c>
      <c r="G54" s="108">
        <v>389204</v>
      </c>
      <c r="H54" s="108">
        <v>312609.18</v>
      </c>
      <c r="I54" s="109">
        <f t="shared" si="0"/>
        <v>80.320135455956247</v>
      </c>
    </row>
    <row r="55" spans="1:9" ht="25.5">
      <c r="A55" s="105">
        <v>46</v>
      </c>
      <c r="B55" s="106" t="s">
        <v>157</v>
      </c>
      <c r="C55" s="106" t="s">
        <v>15</v>
      </c>
      <c r="D55" s="106" t="s">
        <v>27</v>
      </c>
      <c r="E55" s="106" t="s">
        <v>7</v>
      </c>
      <c r="F55" s="107" t="s">
        <v>424</v>
      </c>
      <c r="G55" s="108">
        <v>113577</v>
      </c>
      <c r="H55" s="108">
        <v>36982.79</v>
      </c>
      <c r="I55" s="109">
        <f t="shared" si="0"/>
        <v>32.561865518546888</v>
      </c>
    </row>
    <row r="56" spans="1:9">
      <c r="A56" s="105">
        <v>47</v>
      </c>
      <c r="B56" s="106" t="s">
        <v>157</v>
      </c>
      <c r="C56" s="106" t="s">
        <v>15</v>
      </c>
      <c r="D56" s="106" t="s">
        <v>27</v>
      </c>
      <c r="E56" s="106" t="s">
        <v>45</v>
      </c>
      <c r="F56" s="107" t="s">
        <v>466</v>
      </c>
      <c r="G56" s="108">
        <v>272500</v>
      </c>
      <c r="H56" s="108">
        <v>272500</v>
      </c>
      <c r="I56" s="109">
        <f t="shared" si="0"/>
        <v>100</v>
      </c>
    </row>
    <row r="57" spans="1:9">
      <c r="A57" s="105">
        <v>48</v>
      </c>
      <c r="B57" s="106" t="s">
        <v>157</v>
      </c>
      <c r="C57" s="106" t="s">
        <v>15</v>
      </c>
      <c r="D57" s="106" t="s">
        <v>27</v>
      </c>
      <c r="E57" s="106" t="s">
        <v>8</v>
      </c>
      <c r="F57" s="107" t="s">
        <v>425</v>
      </c>
      <c r="G57" s="108">
        <v>3127</v>
      </c>
      <c r="H57" s="108">
        <v>3126.39</v>
      </c>
      <c r="I57" s="109">
        <f t="shared" si="0"/>
        <v>99.980492484809716</v>
      </c>
    </row>
    <row r="58" spans="1:9">
      <c r="A58" s="105">
        <v>49</v>
      </c>
      <c r="B58" s="106" t="s">
        <v>157</v>
      </c>
      <c r="C58" s="106" t="s">
        <v>15</v>
      </c>
      <c r="D58" s="106" t="s">
        <v>67</v>
      </c>
      <c r="E58" s="106" t="s">
        <v>0</v>
      </c>
      <c r="F58" s="107" t="s">
        <v>493</v>
      </c>
      <c r="G58" s="108">
        <v>1559205.58</v>
      </c>
      <c r="H58" s="108">
        <v>8735.0499999999993</v>
      </c>
      <c r="I58" s="109">
        <f t="shared" si="0"/>
        <v>0.56022439324518059</v>
      </c>
    </row>
    <row r="59" spans="1:9" ht="25.5">
      <c r="A59" s="105">
        <v>50</v>
      </c>
      <c r="B59" s="106" t="s">
        <v>157</v>
      </c>
      <c r="C59" s="106" t="s">
        <v>15</v>
      </c>
      <c r="D59" s="106" t="s">
        <v>67</v>
      </c>
      <c r="E59" s="106" t="s">
        <v>7</v>
      </c>
      <c r="F59" s="107" t="s">
        <v>424</v>
      </c>
      <c r="G59" s="108">
        <v>18000</v>
      </c>
      <c r="H59" s="108">
        <v>8735.0499999999993</v>
      </c>
      <c r="I59" s="109">
        <f t="shared" si="0"/>
        <v>48.528055555555547</v>
      </c>
    </row>
    <row r="60" spans="1:9">
      <c r="A60" s="105">
        <v>51</v>
      </c>
      <c r="B60" s="106" t="s">
        <v>157</v>
      </c>
      <c r="C60" s="106" t="s">
        <v>15</v>
      </c>
      <c r="D60" s="106" t="s">
        <v>67</v>
      </c>
      <c r="E60" s="106" t="s">
        <v>8</v>
      </c>
      <c r="F60" s="107" t="s">
        <v>425</v>
      </c>
      <c r="G60" s="108">
        <v>1541205.58</v>
      </c>
      <c r="H60" s="108">
        <v>0</v>
      </c>
      <c r="I60" s="109">
        <f t="shared" si="0"/>
        <v>0</v>
      </c>
    </row>
    <row r="61" spans="1:9" ht="25.5">
      <c r="A61" s="105">
        <v>52</v>
      </c>
      <c r="B61" s="106" t="s">
        <v>157</v>
      </c>
      <c r="C61" s="106" t="s">
        <v>15</v>
      </c>
      <c r="D61" s="106" t="s">
        <v>28</v>
      </c>
      <c r="E61" s="106" t="s">
        <v>0</v>
      </c>
      <c r="F61" s="107" t="s">
        <v>441</v>
      </c>
      <c r="G61" s="108">
        <v>1842328</v>
      </c>
      <c r="H61" s="108">
        <v>1364686.74</v>
      </c>
      <c r="I61" s="109">
        <f t="shared" si="0"/>
        <v>74.074037847766519</v>
      </c>
    </row>
    <row r="62" spans="1:9" ht="25.5">
      <c r="A62" s="105">
        <v>53</v>
      </c>
      <c r="B62" s="106" t="s">
        <v>157</v>
      </c>
      <c r="C62" s="106" t="s">
        <v>15</v>
      </c>
      <c r="D62" s="106" t="s">
        <v>28</v>
      </c>
      <c r="E62" s="106" t="s">
        <v>29</v>
      </c>
      <c r="F62" s="107" t="s">
        <v>442</v>
      </c>
      <c r="G62" s="108">
        <v>1842328</v>
      </c>
      <c r="H62" s="108">
        <v>1364686.74</v>
      </c>
      <c r="I62" s="109">
        <f t="shared" si="0"/>
        <v>74.074037847766519</v>
      </c>
    </row>
    <row r="63" spans="1:9">
      <c r="A63" s="105">
        <v>54</v>
      </c>
      <c r="B63" s="106" t="s">
        <v>157</v>
      </c>
      <c r="C63" s="106" t="s">
        <v>30</v>
      </c>
      <c r="D63" s="106" t="s">
        <v>117</v>
      </c>
      <c r="E63" s="106" t="s">
        <v>0</v>
      </c>
      <c r="F63" s="107" t="s">
        <v>775</v>
      </c>
      <c r="G63" s="108">
        <v>492500</v>
      </c>
      <c r="H63" s="108">
        <v>341672.37</v>
      </c>
      <c r="I63" s="109">
        <f t="shared" si="0"/>
        <v>69.375100507614206</v>
      </c>
    </row>
    <row r="64" spans="1:9">
      <c r="A64" s="105">
        <v>55</v>
      </c>
      <c r="B64" s="106" t="s">
        <v>157</v>
      </c>
      <c r="C64" s="106" t="s">
        <v>31</v>
      </c>
      <c r="D64" s="106" t="s">
        <v>117</v>
      </c>
      <c r="E64" s="106" t="s">
        <v>0</v>
      </c>
      <c r="F64" s="107" t="s">
        <v>443</v>
      </c>
      <c r="G64" s="108">
        <v>492500</v>
      </c>
      <c r="H64" s="108">
        <v>341672.37</v>
      </c>
      <c r="I64" s="109">
        <f t="shared" si="0"/>
        <v>69.375100507614206</v>
      </c>
    </row>
    <row r="65" spans="1:9">
      <c r="A65" s="105">
        <v>56</v>
      </c>
      <c r="B65" s="106" t="s">
        <v>157</v>
      </c>
      <c r="C65" s="106" t="s">
        <v>31</v>
      </c>
      <c r="D65" s="106" t="s">
        <v>116</v>
      </c>
      <c r="E65" s="106" t="s">
        <v>0</v>
      </c>
      <c r="F65" s="107" t="s">
        <v>420</v>
      </c>
      <c r="G65" s="108">
        <v>492500</v>
      </c>
      <c r="H65" s="108">
        <v>341672.37</v>
      </c>
      <c r="I65" s="109">
        <f t="shared" si="0"/>
        <v>69.375100507614206</v>
      </c>
    </row>
    <row r="66" spans="1:9" ht="38.25">
      <c r="A66" s="105">
        <v>57</v>
      </c>
      <c r="B66" s="106" t="s">
        <v>157</v>
      </c>
      <c r="C66" s="106" t="s">
        <v>31</v>
      </c>
      <c r="D66" s="106" t="s">
        <v>32</v>
      </c>
      <c r="E66" s="106" t="s">
        <v>0</v>
      </c>
      <c r="F66" s="107" t="s">
        <v>444</v>
      </c>
      <c r="G66" s="108">
        <v>492500</v>
      </c>
      <c r="H66" s="108">
        <v>341672.37</v>
      </c>
      <c r="I66" s="109">
        <f t="shared" si="0"/>
        <v>69.375100507614206</v>
      </c>
    </row>
    <row r="67" spans="1:9" ht="25.5">
      <c r="A67" s="105">
        <v>58</v>
      </c>
      <c r="B67" s="106" t="s">
        <v>157</v>
      </c>
      <c r="C67" s="106" t="s">
        <v>31</v>
      </c>
      <c r="D67" s="106" t="s">
        <v>32</v>
      </c>
      <c r="E67" s="106" t="s">
        <v>4</v>
      </c>
      <c r="F67" s="107" t="s">
        <v>422</v>
      </c>
      <c r="G67" s="108">
        <v>492500</v>
      </c>
      <c r="H67" s="108">
        <v>341672.37</v>
      </c>
      <c r="I67" s="109">
        <f t="shared" si="0"/>
        <v>69.375100507614206</v>
      </c>
    </row>
    <row r="68" spans="1:9" ht="25.5">
      <c r="A68" s="105">
        <v>59</v>
      </c>
      <c r="B68" s="106" t="s">
        <v>157</v>
      </c>
      <c r="C68" s="106" t="s">
        <v>33</v>
      </c>
      <c r="D68" s="106" t="s">
        <v>117</v>
      </c>
      <c r="E68" s="106" t="s">
        <v>0</v>
      </c>
      <c r="F68" s="107" t="s">
        <v>776</v>
      </c>
      <c r="G68" s="108">
        <v>6183306.8600000003</v>
      </c>
      <c r="H68" s="108">
        <v>3718698.53</v>
      </c>
      <c r="I68" s="109">
        <f t="shared" si="0"/>
        <v>60.140934522534749</v>
      </c>
    </row>
    <row r="69" spans="1:9" ht="25.5">
      <c r="A69" s="105">
        <v>60</v>
      </c>
      <c r="B69" s="106" t="s">
        <v>157</v>
      </c>
      <c r="C69" s="106" t="s">
        <v>34</v>
      </c>
      <c r="D69" s="106" t="s">
        <v>117</v>
      </c>
      <c r="E69" s="106" t="s">
        <v>0</v>
      </c>
      <c r="F69" s="107" t="s">
        <v>777</v>
      </c>
      <c r="G69" s="108">
        <v>5636754</v>
      </c>
      <c r="H69" s="108">
        <v>3570575.03</v>
      </c>
      <c r="I69" s="109">
        <f t="shared" si="0"/>
        <v>63.344524703401994</v>
      </c>
    </row>
    <row r="70" spans="1:9" ht="38.25">
      <c r="A70" s="105">
        <v>61</v>
      </c>
      <c r="B70" s="106" t="s">
        <v>157</v>
      </c>
      <c r="C70" s="106" t="s">
        <v>34</v>
      </c>
      <c r="D70" s="106" t="s">
        <v>118</v>
      </c>
      <c r="E70" s="106" t="s">
        <v>0</v>
      </c>
      <c r="F70" s="107" t="s">
        <v>771</v>
      </c>
      <c r="G70" s="108">
        <v>5636754</v>
      </c>
      <c r="H70" s="108">
        <v>3570575.03</v>
      </c>
      <c r="I70" s="109">
        <f t="shared" si="0"/>
        <v>63.344524703401994</v>
      </c>
    </row>
    <row r="71" spans="1:9" ht="38.25">
      <c r="A71" s="105">
        <v>62</v>
      </c>
      <c r="B71" s="106" t="s">
        <v>157</v>
      </c>
      <c r="C71" s="106" t="s">
        <v>34</v>
      </c>
      <c r="D71" s="106" t="s">
        <v>123</v>
      </c>
      <c r="E71" s="106" t="s">
        <v>0</v>
      </c>
      <c r="F71" s="107" t="s">
        <v>778</v>
      </c>
      <c r="G71" s="108">
        <v>50000</v>
      </c>
      <c r="H71" s="108">
        <v>50000</v>
      </c>
      <c r="I71" s="109">
        <f t="shared" si="0"/>
        <v>100</v>
      </c>
    </row>
    <row r="72" spans="1:9" ht="25.5">
      <c r="A72" s="105">
        <v>63</v>
      </c>
      <c r="B72" s="106" t="s">
        <v>157</v>
      </c>
      <c r="C72" s="106" t="s">
        <v>34</v>
      </c>
      <c r="D72" s="106" t="s">
        <v>35</v>
      </c>
      <c r="E72" s="106" t="s">
        <v>0</v>
      </c>
      <c r="F72" s="107" t="s">
        <v>445</v>
      </c>
      <c r="G72" s="108">
        <v>50000</v>
      </c>
      <c r="H72" s="108">
        <v>50000</v>
      </c>
      <c r="I72" s="109">
        <f t="shared" si="0"/>
        <v>100</v>
      </c>
    </row>
    <row r="73" spans="1:9" ht="25.5">
      <c r="A73" s="105">
        <v>64</v>
      </c>
      <c r="B73" s="106" t="s">
        <v>157</v>
      </c>
      <c r="C73" s="106" t="s">
        <v>34</v>
      </c>
      <c r="D73" s="106" t="s">
        <v>35</v>
      </c>
      <c r="E73" s="106" t="s">
        <v>7</v>
      </c>
      <c r="F73" s="107" t="s">
        <v>424</v>
      </c>
      <c r="G73" s="108">
        <v>50000</v>
      </c>
      <c r="H73" s="108">
        <v>50000</v>
      </c>
      <c r="I73" s="109">
        <f t="shared" si="0"/>
        <v>100</v>
      </c>
    </row>
    <row r="74" spans="1:9" ht="51">
      <c r="A74" s="105">
        <v>65</v>
      </c>
      <c r="B74" s="106" t="s">
        <v>157</v>
      </c>
      <c r="C74" s="106" t="s">
        <v>34</v>
      </c>
      <c r="D74" s="106" t="s">
        <v>132</v>
      </c>
      <c r="E74" s="106" t="s">
        <v>0</v>
      </c>
      <c r="F74" s="107" t="s">
        <v>900</v>
      </c>
      <c r="G74" s="108">
        <v>5586754</v>
      </c>
      <c r="H74" s="108">
        <v>3520575.03</v>
      </c>
      <c r="I74" s="109">
        <f t="shared" si="0"/>
        <v>63.01646770199654</v>
      </c>
    </row>
    <row r="75" spans="1:9" ht="25.5">
      <c r="A75" s="105">
        <v>66</v>
      </c>
      <c r="B75" s="106" t="s">
        <v>157</v>
      </c>
      <c r="C75" s="106" t="s">
        <v>34</v>
      </c>
      <c r="D75" s="106" t="s">
        <v>36</v>
      </c>
      <c r="E75" s="106" t="s">
        <v>0</v>
      </c>
      <c r="F75" s="107" t="s">
        <v>446</v>
      </c>
      <c r="G75" s="108">
        <v>775000</v>
      </c>
      <c r="H75" s="108">
        <v>0</v>
      </c>
      <c r="I75" s="109">
        <f t="shared" ref="I75:I138" si="1">H75/G75*100</f>
        <v>0</v>
      </c>
    </row>
    <row r="76" spans="1:9" ht="25.5">
      <c r="A76" s="105">
        <v>67</v>
      </c>
      <c r="B76" s="106" t="s">
        <v>157</v>
      </c>
      <c r="C76" s="106" t="s">
        <v>34</v>
      </c>
      <c r="D76" s="106" t="s">
        <v>36</v>
      </c>
      <c r="E76" s="106" t="s">
        <v>7</v>
      </c>
      <c r="F76" s="107" t="s">
        <v>424</v>
      </c>
      <c r="G76" s="108">
        <v>775000</v>
      </c>
      <c r="H76" s="108">
        <v>0</v>
      </c>
      <c r="I76" s="109">
        <f t="shared" si="1"/>
        <v>0</v>
      </c>
    </row>
    <row r="77" spans="1:9" ht="38.25">
      <c r="A77" s="105">
        <v>68</v>
      </c>
      <c r="B77" s="106" t="s">
        <v>157</v>
      </c>
      <c r="C77" s="106" t="s">
        <v>34</v>
      </c>
      <c r="D77" s="106" t="s">
        <v>37</v>
      </c>
      <c r="E77" s="106" t="s">
        <v>0</v>
      </c>
      <c r="F77" s="107" t="s">
        <v>447</v>
      </c>
      <c r="G77" s="108">
        <v>4811754</v>
      </c>
      <c r="H77" s="108">
        <v>3520575.03</v>
      </c>
      <c r="I77" s="109">
        <f t="shared" si="1"/>
        <v>73.166147521257315</v>
      </c>
    </row>
    <row r="78" spans="1:9">
      <c r="A78" s="105">
        <v>69</v>
      </c>
      <c r="B78" s="106" t="s">
        <v>157</v>
      </c>
      <c r="C78" s="106" t="s">
        <v>34</v>
      </c>
      <c r="D78" s="106" t="s">
        <v>37</v>
      </c>
      <c r="E78" s="106" t="s">
        <v>26</v>
      </c>
      <c r="F78" s="107" t="s">
        <v>774</v>
      </c>
      <c r="G78" s="108">
        <v>4319900</v>
      </c>
      <c r="H78" s="108">
        <v>3247197.9</v>
      </c>
      <c r="I78" s="109">
        <f t="shared" si="1"/>
        <v>75.168358063844067</v>
      </c>
    </row>
    <row r="79" spans="1:9" ht="25.5">
      <c r="A79" s="105">
        <v>70</v>
      </c>
      <c r="B79" s="106" t="s">
        <v>157</v>
      </c>
      <c r="C79" s="106" t="s">
        <v>34</v>
      </c>
      <c r="D79" s="106" t="s">
        <v>37</v>
      </c>
      <c r="E79" s="106" t="s">
        <v>7</v>
      </c>
      <c r="F79" s="107" t="s">
        <v>424</v>
      </c>
      <c r="G79" s="108">
        <v>433854</v>
      </c>
      <c r="H79" s="108">
        <v>261691.74</v>
      </c>
      <c r="I79" s="109">
        <f t="shared" si="1"/>
        <v>60.317927228975641</v>
      </c>
    </row>
    <row r="80" spans="1:9">
      <c r="A80" s="105">
        <v>71</v>
      </c>
      <c r="B80" s="106" t="s">
        <v>157</v>
      </c>
      <c r="C80" s="106" t="s">
        <v>34</v>
      </c>
      <c r="D80" s="106" t="s">
        <v>37</v>
      </c>
      <c r="E80" s="106" t="s">
        <v>8</v>
      </c>
      <c r="F80" s="107" t="s">
        <v>425</v>
      </c>
      <c r="G80" s="108">
        <v>58000</v>
      </c>
      <c r="H80" s="108">
        <v>11685.39</v>
      </c>
      <c r="I80" s="109">
        <f t="shared" si="1"/>
        <v>20.147224137931033</v>
      </c>
    </row>
    <row r="81" spans="1:9">
      <c r="A81" s="105">
        <v>72</v>
      </c>
      <c r="B81" s="106" t="s">
        <v>157</v>
      </c>
      <c r="C81" s="106" t="s">
        <v>38</v>
      </c>
      <c r="D81" s="106" t="s">
        <v>117</v>
      </c>
      <c r="E81" s="106" t="s">
        <v>0</v>
      </c>
      <c r="F81" s="107" t="s">
        <v>448</v>
      </c>
      <c r="G81" s="108">
        <v>140052.85999999999</v>
      </c>
      <c r="H81" s="108">
        <v>78468</v>
      </c>
      <c r="I81" s="109">
        <f t="shared" si="1"/>
        <v>56.02741707666663</v>
      </c>
    </row>
    <row r="82" spans="1:9" ht="38.25">
      <c r="A82" s="105">
        <v>73</v>
      </c>
      <c r="B82" s="106" t="s">
        <v>157</v>
      </c>
      <c r="C82" s="106" t="s">
        <v>38</v>
      </c>
      <c r="D82" s="106" t="s">
        <v>118</v>
      </c>
      <c r="E82" s="106" t="s">
        <v>0</v>
      </c>
      <c r="F82" s="107" t="s">
        <v>771</v>
      </c>
      <c r="G82" s="108">
        <v>140052.85999999999</v>
      </c>
      <c r="H82" s="108">
        <v>78468</v>
      </c>
      <c r="I82" s="109">
        <f t="shared" si="1"/>
        <v>56.02741707666663</v>
      </c>
    </row>
    <row r="83" spans="1:9" ht="25.5">
      <c r="A83" s="105">
        <v>74</v>
      </c>
      <c r="B83" s="106" t="s">
        <v>157</v>
      </c>
      <c r="C83" s="106" t="s">
        <v>38</v>
      </c>
      <c r="D83" s="106" t="s">
        <v>122</v>
      </c>
      <c r="E83" s="106" t="s">
        <v>0</v>
      </c>
      <c r="F83" s="107" t="s">
        <v>449</v>
      </c>
      <c r="G83" s="108">
        <v>140052.85999999999</v>
      </c>
      <c r="H83" s="108">
        <v>78468</v>
      </c>
      <c r="I83" s="109">
        <f t="shared" si="1"/>
        <v>56.02741707666663</v>
      </c>
    </row>
    <row r="84" spans="1:9" ht="25.5">
      <c r="A84" s="105">
        <v>75</v>
      </c>
      <c r="B84" s="106" t="s">
        <v>157</v>
      </c>
      <c r="C84" s="106" t="s">
        <v>38</v>
      </c>
      <c r="D84" s="106" t="s">
        <v>722</v>
      </c>
      <c r="E84" s="106" t="s">
        <v>0</v>
      </c>
      <c r="F84" s="107" t="s">
        <v>779</v>
      </c>
      <c r="G84" s="108">
        <v>140052.85999999999</v>
      </c>
      <c r="H84" s="108">
        <v>78468</v>
      </c>
      <c r="I84" s="109">
        <f t="shared" si="1"/>
        <v>56.02741707666663</v>
      </c>
    </row>
    <row r="85" spans="1:9" ht="25.5">
      <c r="A85" s="105">
        <v>76</v>
      </c>
      <c r="B85" s="106" t="s">
        <v>157</v>
      </c>
      <c r="C85" s="106" t="s">
        <v>38</v>
      </c>
      <c r="D85" s="106" t="s">
        <v>722</v>
      </c>
      <c r="E85" s="106" t="s">
        <v>7</v>
      </c>
      <c r="F85" s="107" t="s">
        <v>424</v>
      </c>
      <c r="G85" s="108">
        <v>140052.85999999999</v>
      </c>
      <c r="H85" s="108">
        <v>78468</v>
      </c>
      <c r="I85" s="109">
        <f t="shared" si="1"/>
        <v>56.02741707666663</v>
      </c>
    </row>
    <row r="86" spans="1:9" ht="25.5">
      <c r="A86" s="105">
        <v>77</v>
      </c>
      <c r="B86" s="106" t="s">
        <v>157</v>
      </c>
      <c r="C86" s="106" t="s">
        <v>39</v>
      </c>
      <c r="D86" s="106" t="s">
        <v>117</v>
      </c>
      <c r="E86" s="106" t="s">
        <v>0</v>
      </c>
      <c r="F86" s="107" t="s">
        <v>450</v>
      </c>
      <c r="G86" s="108">
        <v>406500</v>
      </c>
      <c r="H86" s="108">
        <v>69655.5</v>
      </c>
      <c r="I86" s="109">
        <f t="shared" si="1"/>
        <v>17.135424354243543</v>
      </c>
    </row>
    <row r="87" spans="1:9" ht="38.25">
      <c r="A87" s="105">
        <v>78</v>
      </c>
      <c r="B87" s="106" t="s">
        <v>157</v>
      </c>
      <c r="C87" s="106" t="s">
        <v>39</v>
      </c>
      <c r="D87" s="106" t="s">
        <v>118</v>
      </c>
      <c r="E87" s="106" t="s">
        <v>0</v>
      </c>
      <c r="F87" s="107" t="s">
        <v>771</v>
      </c>
      <c r="G87" s="108">
        <v>406500</v>
      </c>
      <c r="H87" s="108">
        <v>69655.5</v>
      </c>
      <c r="I87" s="109">
        <f t="shared" si="1"/>
        <v>17.135424354243543</v>
      </c>
    </row>
    <row r="88" spans="1:9" ht="25.5">
      <c r="A88" s="105">
        <v>79</v>
      </c>
      <c r="B88" s="106" t="s">
        <v>157</v>
      </c>
      <c r="C88" s="106" t="s">
        <v>39</v>
      </c>
      <c r="D88" s="106" t="s">
        <v>124</v>
      </c>
      <c r="E88" s="106" t="s">
        <v>0</v>
      </c>
      <c r="F88" s="107" t="s">
        <v>451</v>
      </c>
      <c r="G88" s="108">
        <v>406500</v>
      </c>
      <c r="H88" s="108">
        <v>69655.5</v>
      </c>
      <c r="I88" s="109">
        <f t="shared" si="1"/>
        <v>17.135424354243543</v>
      </c>
    </row>
    <row r="89" spans="1:9" ht="25.5">
      <c r="A89" s="105">
        <v>80</v>
      </c>
      <c r="B89" s="106" t="s">
        <v>157</v>
      </c>
      <c r="C89" s="106" t="s">
        <v>39</v>
      </c>
      <c r="D89" s="106" t="s">
        <v>40</v>
      </c>
      <c r="E89" s="106" t="s">
        <v>0</v>
      </c>
      <c r="F89" s="107" t="s">
        <v>452</v>
      </c>
      <c r="G89" s="108">
        <v>356500</v>
      </c>
      <c r="H89" s="108">
        <v>32155.5</v>
      </c>
      <c r="I89" s="109">
        <f t="shared" si="1"/>
        <v>9.0197755960729307</v>
      </c>
    </row>
    <row r="90" spans="1:9" ht="25.5">
      <c r="A90" s="105">
        <v>81</v>
      </c>
      <c r="B90" s="106" t="s">
        <v>157</v>
      </c>
      <c r="C90" s="106" t="s">
        <v>39</v>
      </c>
      <c r="D90" s="106" t="s">
        <v>40</v>
      </c>
      <c r="E90" s="106" t="s">
        <v>7</v>
      </c>
      <c r="F90" s="107" t="s">
        <v>424</v>
      </c>
      <c r="G90" s="108">
        <v>356500</v>
      </c>
      <c r="H90" s="108">
        <v>32155.5</v>
      </c>
      <c r="I90" s="109">
        <f t="shared" si="1"/>
        <v>9.0197755960729307</v>
      </c>
    </row>
    <row r="91" spans="1:9" ht="25.5">
      <c r="A91" s="105">
        <v>82</v>
      </c>
      <c r="B91" s="106" t="s">
        <v>157</v>
      </c>
      <c r="C91" s="106" t="s">
        <v>39</v>
      </c>
      <c r="D91" s="106" t="s">
        <v>724</v>
      </c>
      <c r="E91" s="106" t="s">
        <v>0</v>
      </c>
      <c r="F91" s="107" t="s">
        <v>780</v>
      </c>
      <c r="G91" s="108">
        <v>50000</v>
      </c>
      <c r="H91" s="108">
        <v>37500</v>
      </c>
      <c r="I91" s="109">
        <f t="shared" si="1"/>
        <v>75</v>
      </c>
    </row>
    <row r="92" spans="1:9" ht="25.5">
      <c r="A92" s="105">
        <v>83</v>
      </c>
      <c r="B92" s="106" t="s">
        <v>157</v>
      </c>
      <c r="C92" s="106" t="s">
        <v>39</v>
      </c>
      <c r="D92" s="106" t="s">
        <v>724</v>
      </c>
      <c r="E92" s="106" t="s">
        <v>108</v>
      </c>
      <c r="F92" s="107" t="s">
        <v>484</v>
      </c>
      <c r="G92" s="108">
        <v>50000</v>
      </c>
      <c r="H92" s="108">
        <v>37500</v>
      </c>
      <c r="I92" s="109">
        <f t="shared" si="1"/>
        <v>75</v>
      </c>
    </row>
    <row r="93" spans="1:9">
      <c r="A93" s="105">
        <v>84</v>
      </c>
      <c r="B93" s="106" t="s">
        <v>157</v>
      </c>
      <c r="C93" s="106" t="s">
        <v>41</v>
      </c>
      <c r="D93" s="106" t="s">
        <v>117</v>
      </c>
      <c r="E93" s="106" t="s">
        <v>0</v>
      </c>
      <c r="F93" s="107" t="s">
        <v>781</v>
      </c>
      <c r="G93" s="108">
        <v>10340853.689999999</v>
      </c>
      <c r="H93" s="108">
        <v>6526010.9100000001</v>
      </c>
      <c r="I93" s="109">
        <f t="shared" si="1"/>
        <v>63.109015035295414</v>
      </c>
    </row>
    <row r="94" spans="1:9">
      <c r="A94" s="105">
        <v>85</v>
      </c>
      <c r="B94" s="106" t="s">
        <v>157</v>
      </c>
      <c r="C94" s="106" t="s">
        <v>630</v>
      </c>
      <c r="D94" s="106" t="s">
        <v>117</v>
      </c>
      <c r="E94" s="106" t="s">
        <v>0</v>
      </c>
      <c r="F94" s="107" t="s">
        <v>667</v>
      </c>
      <c r="G94" s="108">
        <v>6048761</v>
      </c>
      <c r="H94" s="108">
        <v>5525641.2300000004</v>
      </c>
      <c r="I94" s="109">
        <f t="shared" si="1"/>
        <v>91.351621100585731</v>
      </c>
    </row>
    <row r="95" spans="1:9" ht="38.25">
      <c r="A95" s="105">
        <v>86</v>
      </c>
      <c r="B95" s="106" t="s">
        <v>157</v>
      </c>
      <c r="C95" s="106" t="s">
        <v>630</v>
      </c>
      <c r="D95" s="106" t="s">
        <v>118</v>
      </c>
      <c r="E95" s="106" t="s">
        <v>0</v>
      </c>
      <c r="F95" s="107" t="s">
        <v>771</v>
      </c>
      <c r="G95" s="108">
        <v>6048761</v>
      </c>
      <c r="H95" s="108">
        <v>5525641.2300000004</v>
      </c>
      <c r="I95" s="109">
        <f t="shared" si="1"/>
        <v>91.351621100585731</v>
      </c>
    </row>
    <row r="96" spans="1:9" ht="38.25">
      <c r="A96" s="105">
        <v>87</v>
      </c>
      <c r="B96" s="106" t="s">
        <v>157</v>
      </c>
      <c r="C96" s="106" t="s">
        <v>630</v>
      </c>
      <c r="D96" s="106" t="s">
        <v>632</v>
      </c>
      <c r="E96" s="106" t="s">
        <v>0</v>
      </c>
      <c r="F96" s="107" t="s">
        <v>668</v>
      </c>
      <c r="G96" s="108">
        <v>6048761</v>
      </c>
      <c r="H96" s="108">
        <v>5525641.2300000004</v>
      </c>
      <c r="I96" s="109">
        <f t="shared" si="1"/>
        <v>91.351621100585731</v>
      </c>
    </row>
    <row r="97" spans="1:9" ht="25.5">
      <c r="A97" s="105">
        <v>88</v>
      </c>
      <c r="B97" s="106" t="s">
        <v>157</v>
      </c>
      <c r="C97" s="106" t="s">
        <v>630</v>
      </c>
      <c r="D97" s="106" t="s">
        <v>634</v>
      </c>
      <c r="E97" s="106" t="s">
        <v>0</v>
      </c>
      <c r="F97" s="107" t="s">
        <v>669</v>
      </c>
      <c r="G97" s="108">
        <v>6048761</v>
      </c>
      <c r="H97" s="108">
        <v>5525641.2300000004</v>
      </c>
      <c r="I97" s="109">
        <f t="shared" si="1"/>
        <v>91.351621100585731</v>
      </c>
    </row>
    <row r="98" spans="1:9">
      <c r="A98" s="105">
        <v>89</v>
      </c>
      <c r="B98" s="106" t="s">
        <v>157</v>
      </c>
      <c r="C98" s="106" t="s">
        <v>630</v>
      </c>
      <c r="D98" s="106" t="s">
        <v>634</v>
      </c>
      <c r="E98" s="106" t="s">
        <v>26</v>
      </c>
      <c r="F98" s="107" t="s">
        <v>774</v>
      </c>
      <c r="G98" s="108">
        <v>1897761</v>
      </c>
      <c r="H98" s="108">
        <v>1429970.93</v>
      </c>
      <c r="I98" s="109">
        <f t="shared" si="1"/>
        <v>75.350422418839884</v>
      </c>
    </row>
    <row r="99" spans="1:9" ht="25.5">
      <c r="A99" s="105">
        <v>90</v>
      </c>
      <c r="B99" s="106" t="s">
        <v>157</v>
      </c>
      <c r="C99" s="106" t="s">
        <v>630</v>
      </c>
      <c r="D99" s="106" t="s">
        <v>634</v>
      </c>
      <c r="E99" s="106" t="s">
        <v>7</v>
      </c>
      <c r="F99" s="107" t="s">
        <v>424</v>
      </c>
      <c r="G99" s="108">
        <v>4140600</v>
      </c>
      <c r="H99" s="108">
        <v>4088210.3</v>
      </c>
      <c r="I99" s="109">
        <f t="shared" si="1"/>
        <v>98.734731681398827</v>
      </c>
    </row>
    <row r="100" spans="1:9">
      <c r="A100" s="105">
        <v>91</v>
      </c>
      <c r="B100" s="106" t="s">
        <v>157</v>
      </c>
      <c r="C100" s="106" t="s">
        <v>630</v>
      </c>
      <c r="D100" s="106" t="s">
        <v>634</v>
      </c>
      <c r="E100" s="106" t="s">
        <v>8</v>
      </c>
      <c r="F100" s="107" t="s">
        <v>425</v>
      </c>
      <c r="G100" s="108">
        <v>10400</v>
      </c>
      <c r="H100" s="108">
        <v>7460</v>
      </c>
      <c r="I100" s="109">
        <f t="shared" si="1"/>
        <v>71.730769230769226</v>
      </c>
    </row>
    <row r="101" spans="1:9">
      <c r="A101" s="105">
        <v>92</v>
      </c>
      <c r="B101" s="106" t="s">
        <v>157</v>
      </c>
      <c r="C101" s="106" t="s">
        <v>48</v>
      </c>
      <c r="D101" s="106" t="s">
        <v>117</v>
      </c>
      <c r="E101" s="106" t="s">
        <v>0</v>
      </c>
      <c r="F101" s="107" t="s">
        <v>455</v>
      </c>
      <c r="G101" s="108">
        <v>50000</v>
      </c>
      <c r="H101" s="108">
        <v>0</v>
      </c>
      <c r="I101" s="109">
        <f t="shared" si="1"/>
        <v>0</v>
      </c>
    </row>
    <row r="102" spans="1:9" ht="38.25">
      <c r="A102" s="105">
        <v>93</v>
      </c>
      <c r="B102" s="106" t="s">
        <v>157</v>
      </c>
      <c r="C102" s="106" t="s">
        <v>48</v>
      </c>
      <c r="D102" s="106" t="s">
        <v>118</v>
      </c>
      <c r="E102" s="106" t="s">
        <v>0</v>
      </c>
      <c r="F102" s="107" t="s">
        <v>771</v>
      </c>
      <c r="G102" s="108">
        <v>50000</v>
      </c>
      <c r="H102" s="108">
        <v>0</v>
      </c>
      <c r="I102" s="109">
        <f t="shared" si="1"/>
        <v>0</v>
      </c>
    </row>
    <row r="103" spans="1:9">
      <c r="A103" s="105">
        <v>94</v>
      </c>
      <c r="B103" s="106" t="s">
        <v>157</v>
      </c>
      <c r="C103" s="106" t="s">
        <v>48</v>
      </c>
      <c r="D103" s="106" t="s">
        <v>128</v>
      </c>
      <c r="E103" s="106" t="s">
        <v>0</v>
      </c>
      <c r="F103" s="107" t="s">
        <v>782</v>
      </c>
      <c r="G103" s="108">
        <v>50000</v>
      </c>
      <c r="H103" s="108">
        <v>0</v>
      </c>
      <c r="I103" s="109">
        <f t="shared" si="1"/>
        <v>0</v>
      </c>
    </row>
    <row r="104" spans="1:9" ht="25.5">
      <c r="A104" s="105">
        <v>95</v>
      </c>
      <c r="B104" s="106" t="s">
        <v>157</v>
      </c>
      <c r="C104" s="106" t="s">
        <v>48</v>
      </c>
      <c r="D104" s="106" t="s">
        <v>49</v>
      </c>
      <c r="E104" s="106" t="s">
        <v>0</v>
      </c>
      <c r="F104" s="107" t="s">
        <v>456</v>
      </c>
      <c r="G104" s="108">
        <v>50000</v>
      </c>
      <c r="H104" s="108">
        <v>0</v>
      </c>
      <c r="I104" s="109">
        <f t="shared" si="1"/>
        <v>0</v>
      </c>
    </row>
    <row r="105" spans="1:9" ht="25.5">
      <c r="A105" s="105">
        <v>96</v>
      </c>
      <c r="B105" s="106" t="s">
        <v>157</v>
      </c>
      <c r="C105" s="106" t="s">
        <v>48</v>
      </c>
      <c r="D105" s="106" t="s">
        <v>49</v>
      </c>
      <c r="E105" s="106" t="s">
        <v>7</v>
      </c>
      <c r="F105" s="107" t="s">
        <v>424</v>
      </c>
      <c r="G105" s="108">
        <v>50000</v>
      </c>
      <c r="H105" s="108">
        <v>0</v>
      </c>
      <c r="I105" s="109">
        <f t="shared" si="1"/>
        <v>0</v>
      </c>
    </row>
    <row r="106" spans="1:9">
      <c r="A106" s="105">
        <v>97</v>
      </c>
      <c r="B106" s="106" t="s">
        <v>157</v>
      </c>
      <c r="C106" s="106" t="s">
        <v>50</v>
      </c>
      <c r="D106" s="106" t="s">
        <v>117</v>
      </c>
      <c r="E106" s="106" t="s">
        <v>0</v>
      </c>
      <c r="F106" s="107" t="s">
        <v>457</v>
      </c>
      <c r="G106" s="108">
        <v>4242092.6900000004</v>
      </c>
      <c r="H106" s="108">
        <v>1000369.68</v>
      </c>
      <c r="I106" s="109">
        <f t="shared" si="1"/>
        <v>23.58198542804589</v>
      </c>
    </row>
    <row r="107" spans="1:9" ht="38.25">
      <c r="A107" s="105">
        <v>98</v>
      </c>
      <c r="B107" s="106" t="s">
        <v>157</v>
      </c>
      <c r="C107" s="106" t="s">
        <v>50</v>
      </c>
      <c r="D107" s="106" t="s">
        <v>118</v>
      </c>
      <c r="E107" s="106" t="s">
        <v>0</v>
      </c>
      <c r="F107" s="107" t="s">
        <v>771</v>
      </c>
      <c r="G107" s="108">
        <v>4242092.6900000004</v>
      </c>
      <c r="H107" s="108">
        <v>1000369.68</v>
      </c>
      <c r="I107" s="109">
        <f t="shared" si="1"/>
        <v>23.58198542804589</v>
      </c>
    </row>
    <row r="108" spans="1:9" ht="25.5">
      <c r="A108" s="105">
        <v>99</v>
      </c>
      <c r="B108" s="106" t="s">
        <v>157</v>
      </c>
      <c r="C108" s="106" t="s">
        <v>50</v>
      </c>
      <c r="D108" s="106" t="s">
        <v>125</v>
      </c>
      <c r="E108" s="106" t="s">
        <v>0</v>
      </c>
      <c r="F108" s="107" t="s">
        <v>783</v>
      </c>
      <c r="G108" s="108">
        <v>1450125</v>
      </c>
      <c r="H108" s="108">
        <v>79945</v>
      </c>
      <c r="I108" s="109">
        <f t="shared" si="1"/>
        <v>5.5129730195672781</v>
      </c>
    </row>
    <row r="109" spans="1:9" ht="38.25">
      <c r="A109" s="105">
        <v>100</v>
      </c>
      <c r="B109" s="106" t="s">
        <v>157</v>
      </c>
      <c r="C109" s="106" t="s">
        <v>50</v>
      </c>
      <c r="D109" s="106" t="s">
        <v>378</v>
      </c>
      <c r="E109" s="106" t="s">
        <v>0</v>
      </c>
      <c r="F109" s="107" t="s">
        <v>458</v>
      </c>
      <c r="G109" s="108">
        <v>100000</v>
      </c>
      <c r="H109" s="108">
        <v>79945</v>
      </c>
      <c r="I109" s="109">
        <f t="shared" si="1"/>
        <v>79.944999999999993</v>
      </c>
    </row>
    <row r="110" spans="1:9" ht="25.5">
      <c r="A110" s="105">
        <v>101</v>
      </c>
      <c r="B110" s="106" t="s">
        <v>157</v>
      </c>
      <c r="C110" s="106" t="s">
        <v>50</v>
      </c>
      <c r="D110" s="106" t="s">
        <v>378</v>
      </c>
      <c r="E110" s="106" t="s">
        <v>7</v>
      </c>
      <c r="F110" s="107" t="s">
        <v>424</v>
      </c>
      <c r="G110" s="108">
        <v>100000</v>
      </c>
      <c r="H110" s="108">
        <v>79945</v>
      </c>
      <c r="I110" s="109">
        <f t="shared" si="1"/>
        <v>79.944999999999993</v>
      </c>
    </row>
    <row r="111" spans="1:9" ht="51">
      <c r="A111" s="105">
        <v>102</v>
      </c>
      <c r="B111" s="106" t="s">
        <v>157</v>
      </c>
      <c r="C111" s="106" t="s">
        <v>50</v>
      </c>
      <c r="D111" s="106" t="s">
        <v>850</v>
      </c>
      <c r="E111" s="106" t="s">
        <v>0</v>
      </c>
      <c r="F111" s="107" t="s">
        <v>901</v>
      </c>
      <c r="G111" s="108">
        <v>1350125</v>
      </c>
      <c r="H111" s="108">
        <v>0</v>
      </c>
      <c r="I111" s="109">
        <f t="shared" si="1"/>
        <v>0</v>
      </c>
    </row>
    <row r="112" spans="1:9" ht="38.25">
      <c r="A112" s="105">
        <v>103</v>
      </c>
      <c r="B112" s="106" t="s">
        <v>157</v>
      </c>
      <c r="C112" s="106" t="s">
        <v>50</v>
      </c>
      <c r="D112" s="106" t="s">
        <v>850</v>
      </c>
      <c r="E112" s="106" t="s">
        <v>66</v>
      </c>
      <c r="F112" s="107" t="s">
        <v>474</v>
      </c>
      <c r="G112" s="108">
        <v>1350125</v>
      </c>
      <c r="H112" s="108">
        <v>0</v>
      </c>
      <c r="I112" s="109">
        <f t="shared" si="1"/>
        <v>0</v>
      </c>
    </row>
    <row r="113" spans="1:9" ht="25.5">
      <c r="A113" s="105">
        <v>104</v>
      </c>
      <c r="B113" s="106" t="s">
        <v>157</v>
      </c>
      <c r="C113" s="106" t="s">
        <v>50</v>
      </c>
      <c r="D113" s="106" t="s">
        <v>126</v>
      </c>
      <c r="E113" s="106" t="s">
        <v>0</v>
      </c>
      <c r="F113" s="107" t="s">
        <v>784</v>
      </c>
      <c r="G113" s="108">
        <v>14000</v>
      </c>
      <c r="H113" s="108">
        <v>6023</v>
      </c>
      <c r="I113" s="109">
        <f t="shared" si="1"/>
        <v>43.021428571428572</v>
      </c>
    </row>
    <row r="114" spans="1:9" ht="25.5">
      <c r="A114" s="105">
        <v>105</v>
      </c>
      <c r="B114" s="106" t="s">
        <v>157</v>
      </c>
      <c r="C114" s="106" t="s">
        <v>50</v>
      </c>
      <c r="D114" s="106" t="s">
        <v>51</v>
      </c>
      <c r="E114" s="106" t="s">
        <v>0</v>
      </c>
      <c r="F114" s="107" t="s">
        <v>459</v>
      </c>
      <c r="G114" s="108">
        <v>14000</v>
      </c>
      <c r="H114" s="108">
        <v>6023</v>
      </c>
      <c r="I114" s="109">
        <f t="shared" si="1"/>
        <v>43.021428571428572</v>
      </c>
    </row>
    <row r="115" spans="1:9" ht="25.5">
      <c r="A115" s="105">
        <v>106</v>
      </c>
      <c r="B115" s="106" t="s">
        <v>157</v>
      </c>
      <c r="C115" s="106" t="s">
        <v>50</v>
      </c>
      <c r="D115" s="106" t="s">
        <v>51</v>
      </c>
      <c r="E115" s="106" t="s">
        <v>7</v>
      </c>
      <c r="F115" s="107" t="s">
        <v>424</v>
      </c>
      <c r="G115" s="108">
        <v>14000</v>
      </c>
      <c r="H115" s="108">
        <v>6023</v>
      </c>
      <c r="I115" s="109">
        <f t="shared" si="1"/>
        <v>43.021428571428572</v>
      </c>
    </row>
    <row r="116" spans="1:9" ht="25.5">
      <c r="A116" s="105">
        <v>107</v>
      </c>
      <c r="B116" s="106" t="s">
        <v>157</v>
      </c>
      <c r="C116" s="106" t="s">
        <v>50</v>
      </c>
      <c r="D116" s="106" t="s">
        <v>127</v>
      </c>
      <c r="E116" s="106" t="s">
        <v>0</v>
      </c>
      <c r="F116" s="107" t="s">
        <v>785</v>
      </c>
      <c r="G116" s="108">
        <v>1944718.81</v>
      </c>
      <c r="H116" s="108">
        <v>350900</v>
      </c>
      <c r="I116" s="109">
        <f t="shared" si="1"/>
        <v>18.043739701371017</v>
      </c>
    </row>
    <row r="117" spans="1:9">
      <c r="A117" s="105">
        <v>108</v>
      </c>
      <c r="B117" s="106" t="s">
        <v>157</v>
      </c>
      <c r="C117" s="106" t="s">
        <v>50</v>
      </c>
      <c r="D117" s="106" t="s">
        <v>52</v>
      </c>
      <c r="E117" s="106" t="s">
        <v>0</v>
      </c>
      <c r="F117" s="107" t="s">
        <v>460</v>
      </c>
      <c r="G117" s="108">
        <v>1598187.46</v>
      </c>
      <c r="H117" s="108">
        <v>350900</v>
      </c>
      <c r="I117" s="109">
        <f t="shared" si="1"/>
        <v>21.956122719170878</v>
      </c>
    </row>
    <row r="118" spans="1:9" ht="25.5">
      <c r="A118" s="105">
        <v>109</v>
      </c>
      <c r="B118" s="106" t="s">
        <v>157</v>
      </c>
      <c r="C118" s="106" t="s">
        <v>50</v>
      </c>
      <c r="D118" s="106" t="s">
        <v>52</v>
      </c>
      <c r="E118" s="106" t="s">
        <v>7</v>
      </c>
      <c r="F118" s="107" t="s">
        <v>424</v>
      </c>
      <c r="G118" s="108">
        <v>1598187.46</v>
      </c>
      <c r="H118" s="108">
        <v>350900</v>
      </c>
      <c r="I118" s="109">
        <f t="shared" si="1"/>
        <v>21.956122719170878</v>
      </c>
    </row>
    <row r="119" spans="1:9" ht="38.25">
      <c r="A119" s="105">
        <v>110</v>
      </c>
      <c r="B119" s="106" t="s">
        <v>157</v>
      </c>
      <c r="C119" s="106" t="s">
        <v>50</v>
      </c>
      <c r="D119" s="106" t="s">
        <v>994</v>
      </c>
      <c r="E119" s="106" t="s">
        <v>0</v>
      </c>
      <c r="F119" s="107" t="s">
        <v>1012</v>
      </c>
      <c r="G119" s="108">
        <v>346531.35</v>
      </c>
      <c r="H119" s="108">
        <v>0</v>
      </c>
      <c r="I119" s="109">
        <f t="shared" si="1"/>
        <v>0</v>
      </c>
    </row>
    <row r="120" spans="1:9" ht="25.5">
      <c r="A120" s="105">
        <v>111</v>
      </c>
      <c r="B120" s="106" t="s">
        <v>157</v>
      </c>
      <c r="C120" s="106" t="s">
        <v>50</v>
      </c>
      <c r="D120" s="106" t="s">
        <v>994</v>
      </c>
      <c r="E120" s="106" t="s">
        <v>7</v>
      </c>
      <c r="F120" s="107" t="s">
        <v>424</v>
      </c>
      <c r="G120" s="108">
        <v>346531.35</v>
      </c>
      <c r="H120" s="108">
        <v>0</v>
      </c>
      <c r="I120" s="109">
        <f t="shared" si="1"/>
        <v>0</v>
      </c>
    </row>
    <row r="121" spans="1:9" ht="38.25">
      <c r="A121" s="105">
        <v>112</v>
      </c>
      <c r="B121" s="106" t="s">
        <v>157</v>
      </c>
      <c r="C121" s="106" t="s">
        <v>50</v>
      </c>
      <c r="D121" s="106" t="s">
        <v>129</v>
      </c>
      <c r="E121" s="106" t="s">
        <v>0</v>
      </c>
      <c r="F121" s="107" t="s">
        <v>461</v>
      </c>
      <c r="G121" s="108">
        <v>80000</v>
      </c>
      <c r="H121" s="108">
        <v>47119.8</v>
      </c>
      <c r="I121" s="109">
        <f t="shared" si="1"/>
        <v>58.899750000000004</v>
      </c>
    </row>
    <row r="122" spans="1:9" ht="25.5">
      <c r="A122" s="105">
        <v>113</v>
      </c>
      <c r="B122" s="106" t="s">
        <v>157</v>
      </c>
      <c r="C122" s="106" t="s">
        <v>50</v>
      </c>
      <c r="D122" s="106" t="s">
        <v>53</v>
      </c>
      <c r="E122" s="106" t="s">
        <v>0</v>
      </c>
      <c r="F122" s="107" t="s">
        <v>462</v>
      </c>
      <c r="G122" s="108">
        <v>80000</v>
      </c>
      <c r="H122" s="108">
        <v>47119.8</v>
      </c>
      <c r="I122" s="109">
        <f t="shared" si="1"/>
        <v>58.899750000000004</v>
      </c>
    </row>
    <row r="123" spans="1:9" ht="25.5">
      <c r="A123" s="105">
        <v>114</v>
      </c>
      <c r="B123" s="106" t="s">
        <v>157</v>
      </c>
      <c r="C123" s="106" t="s">
        <v>50</v>
      </c>
      <c r="D123" s="106" t="s">
        <v>53</v>
      </c>
      <c r="E123" s="106" t="s">
        <v>7</v>
      </c>
      <c r="F123" s="107" t="s">
        <v>424</v>
      </c>
      <c r="G123" s="108">
        <v>80000</v>
      </c>
      <c r="H123" s="108">
        <v>47119.8</v>
      </c>
      <c r="I123" s="109">
        <f t="shared" si="1"/>
        <v>58.899750000000004</v>
      </c>
    </row>
    <row r="124" spans="1:9" ht="25.5">
      <c r="A124" s="105">
        <v>115</v>
      </c>
      <c r="B124" s="106" t="s">
        <v>157</v>
      </c>
      <c r="C124" s="106" t="s">
        <v>50</v>
      </c>
      <c r="D124" s="106" t="s">
        <v>130</v>
      </c>
      <c r="E124" s="106" t="s">
        <v>0</v>
      </c>
      <c r="F124" s="107" t="s">
        <v>786</v>
      </c>
      <c r="G124" s="108">
        <v>753248.88</v>
      </c>
      <c r="H124" s="108">
        <v>516381.88</v>
      </c>
      <c r="I124" s="109">
        <f t="shared" si="1"/>
        <v>68.553952579391819</v>
      </c>
    </row>
    <row r="125" spans="1:9" ht="25.5">
      <c r="A125" s="105">
        <v>116</v>
      </c>
      <c r="B125" s="106" t="s">
        <v>157</v>
      </c>
      <c r="C125" s="106" t="s">
        <v>50</v>
      </c>
      <c r="D125" s="106" t="s">
        <v>54</v>
      </c>
      <c r="E125" s="106" t="s">
        <v>0</v>
      </c>
      <c r="F125" s="107" t="s">
        <v>463</v>
      </c>
      <c r="G125" s="108">
        <v>588248.88</v>
      </c>
      <c r="H125" s="108">
        <v>403048.88</v>
      </c>
      <c r="I125" s="109">
        <f t="shared" si="1"/>
        <v>68.516727137670031</v>
      </c>
    </row>
    <row r="126" spans="1:9" ht="25.5">
      <c r="A126" s="105">
        <v>117</v>
      </c>
      <c r="B126" s="106" t="s">
        <v>157</v>
      </c>
      <c r="C126" s="106" t="s">
        <v>50</v>
      </c>
      <c r="D126" s="106" t="s">
        <v>54</v>
      </c>
      <c r="E126" s="106" t="s">
        <v>7</v>
      </c>
      <c r="F126" s="107" t="s">
        <v>424</v>
      </c>
      <c r="G126" s="108">
        <v>588248.88</v>
      </c>
      <c r="H126" s="108">
        <v>403048.88</v>
      </c>
      <c r="I126" s="109">
        <f t="shared" si="1"/>
        <v>68.516727137670031</v>
      </c>
    </row>
    <row r="127" spans="1:9">
      <c r="A127" s="105">
        <v>118</v>
      </c>
      <c r="B127" s="106" t="s">
        <v>157</v>
      </c>
      <c r="C127" s="106" t="s">
        <v>50</v>
      </c>
      <c r="D127" s="106" t="s">
        <v>593</v>
      </c>
      <c r="E127" s="106" t="s">
        <v>0</v>
      </c>
      <c r="F127" s="107" t="s">
        <v>602</v>
      </c>
      <c r="G127" s="108">
        <v>51667</v>
      </c>
      <c r="H127" s="108">
        <v>0</v>
      </c>
      <c r="I127" s="109">
        <f t="shared" si="1"/>
        <v>0</v>
      </c>
    </row>
    <row r="128" spans="1:9" ht="25.5">
      <c r="A128" s="105">
        <v>119</v>
      </c>
      <c r="B128" s="106" t="s">
        <v>157</v>
      </c>
      <c r="C128" s="106" t="s">
        <v>50</v>
      </c>
      <c r="D128" s="106" t="s">
        <v>593</v>
      </c>
      <c r="E128" s="106" t="s">
        <v>7</v>
      </c>
      <c r="F128" s="107" t="s">
        <v>424</v>
      </c>
      <c r="G128" s="108">
        <v>51667</v>
      </c>
      <c r="H128" s="108">
        <v>0</v>
      </c>
      <c r="I128" s="109">
        <f t="shared" si="1"/>
        <v>0</v>
      </c>
    </row>
    <row r="129" spans="1:9" ht="25.5">
      <c r="A129" s="105">
        <v>120</v>
      </c>
      <c r="B129" s="106" t="s">
        <v>157</v>
      </c>
      <c r="C129" s="106" t="s">
        <v>50</v>
      </c>
      <c r="D129" s="106" t="s">
        <v>642</v>
      </c>
      <c r="E129" s="106" t="s">
        <v>0</v>
      </c>
      <c r="F129" s="107" t="s">
        <v>670</v>
      </c>
      <c r="G129" s="108">
        <v>113333</v>
      </c>
      <c r="H129" s="108">
        <v>113333</v>
      </c>
      <c r="I129" s="109">
        <f t="shared" si="1"/>
        <v>100</v>
      </c>
    </row>
    <row r="130" spans="1:9" ht="25.5">
      <c r="A130" s="105">
        <v>121</v>
      </c>
      <c r="B130" s="106" t="s">
        <v>157</v>
      </c>
      <c r="C130" s="106" t="s">
        <v>50</v>
      </c>
      <c r="D130" s="106" t="s">
        <v>642</v>
      </c>
      <c r="E130" s="106" t="s">
        <v>7</v>
      </c>
      <c r="F130" s="107" t="s">
        <v>424</v>
      </c>
      <c r="G130" s="108">
        <v>113333</v>
      </c>
      <c r="H130" s="108">
        <v>113333</v>
      </c>
      <c r="I130" s="109">
        <f t="shared" si="1"/>
        <v>100</v>
      </c>
    </row>
    <row r="131" spans="1:9">
      <c r="A131" s="105">
        <v>122</v>
      </c>
      <c r="B131" s="106" t="s">
        <v>157</v>
      </c>
      <c r="C131" s="106" t="s">
        <v>55</v>
      </c>
      <c r="D131" s="106" t="s">
        <v>117</v>
      </c>
      <c r="E131" s="106" t="s">
        <v>0</v>
      </c>
      <c r="F131" s="107" t="s">
        <v>787</v>
      </c>
      <c r="G131" s="108">
        <v>13408755.26</v>
      </c>
      <c r="H131" s="108">
        <v>10402333.119999999</v>
      </c>
      <c r="I131" s="109">
        <f t="shared" si="1"/>
        <v>77.578663479909011</v>
      </c>
    </row>
    <row r="132" spans="1:9">
      <c r="A132" s="105">
        <v>123</v>
      </c>
      <c r="B132" s="106" t="s">
        <v>157</v>
      </c>
      <c r="C132" s="106" t="s">
        <v>56</v>
      </c>
      <c r="D132" s="106" t="s">
        <v>117</v>
      </c>
      <c r="E132" s="106" t="s">
        <v>0</v>
      </c>
      <c r="F132" s="107" t="s">
        <v>464</v>
      </c>
      <c r="G132" s="108">
        <v>852201.58</v>
      </c>
      <c r="H132" s="108">
        <v>664594.12</v>
      </c>
      <c r="I132" s="109">
        <f t="shared" si="1"/>
        <v>77.985553605756053</v>
      </c>
    </row>
    <row r="133" spans="1:9" ht="38.25">
      <c r="A133" s="105">
        <v>124</v>
      </c>
      <c r="B133" s="106" t="s">
        <v>157</v>
      </c>
      <c r="C133" s="106" t="s">
        <v>56</v>
      </c>
      <c r="D133" s="106" t="s">
        <v>118</v>
      </c>
      <c r="E133" s="106" t="s">
        <v>0</v>
      </c>
      <c r="F133" s="107" t="s">
        <v>771</v>
      </c>
      <c r="G133" s="108">
        <v>446939.58</v>
      </c>
      <c r="H133" s="108">
        <v>392641.49</v>
      </c>
      <c r="I133" s="109">
        <f t="shared" si="1"/>
        <v>87.851134151063548</v>
      </c>
    </row>
    <row r="134" spans="1:9" ht="25.5">
      <c r="A134" s="105">
        <v>125</v>
      </c>
      <c r="B134" s="106" t="s">
        <v>157</v>
      </c>
      <c r="C134" s="106" t="s">
        <v>56</v>
      </c>
      <c r="D134" s="106" t="s">
        <v>131</v>
      </c>
      <c r="E134" s="106" t="s">
        <v>0</v>
      </c>
      <c r="F134" s="107" t="s">
        <v>677</v>
      </c>
      <c r="G134" s="108">
        <v>446939.58</v>
      </c>
      <c r="H134" s="108">
        <v>392641.49</v>
      </c>
      <c r="I134" s="109">
        <f t="shared" si="1"/>
        <v>87.851134151063548</v>
      </c>
    </row>
    <row r="135" spans="1:9" ht="25.5">
      <c r="A135" s="105">
        <v>126</v>
      </c>
      <c r="B135" s="106" t="s">
        <v>157</v>
      </c>
      <c r="C135" s="106" t="s">
        <v>56</v>
      </c>
      <c r="D135" s="106" t="s">
        <v>57</v>
      </c>
      <c r="E135" s="106" t="s">
        <v>0</v>
      </c>
      <c r="F135" s="107" t="s">
        <v>465</v>
      </c>
      <c r="G135" s="108">
        <v>415939.58</v>
      </c>
      <c r="H135" s="108">
        <v>375294.58</v>
      </c>
      <c r="I135" s="109">
        <f t="shared" si="1"/>
        <v>90.228148040155247</v>
      </c>
    </row>
    <row r="136" spans="1:9" ht="25.5">
      <c r="A136" s="105">
        <v>127</v>
      </c>
      <c r="B136" s="106" t="s">
        <v>157</v>
      </c>
      <c r="C136" s="106" t="s">
        <v>56</v>
      </c>
      <c r="D136" s="106" t="s">
        <v>57</v>
      </c>
      <c r="E136" s="106" t="s">
        <v>7</v>
      </c>
      <c r="F136" s="107" t="s">
        <v>424</v>
      </c>
      <c r="G136" s="108">
        <v>415939.58</v>
      </c>
      <c r="H136" s="108">
        <v>375294.58</v>
      </c>
      <c r="I136" s="109">
        <f t="shared" si="1"/>
        <v>90.228148040155247</v>
      </c>
    </row>
    <row r="137" spans="1:9" ht="25.5">
      <c r="A137" s="105">
        <v>128</v>
      </c>
      <c r="B137" s="106" t="s">
        <v>157</v>
      </c>
      <c r="C137" s="106" t="s">
        <v>56</v>
      </c>
      <c r="D137" s="106" t="s">
        <v>644</v>
      </c>
      <c r="E137" s="106" t="s">
        <v>0</v>
      </c>
      <c r="F137" s="107" t="s">
        <v>671</v>
      </c>
      <c r="G137" s="108">
        <v>31000</v>
      </c>
      <c r="H137" s="108">
        <v>17346.91</v>
      </c>
      <c r="I137" s="109">
        <f t="shared" si="1"/>
        <v>55.957774193548381</v>
      </c>
    </row>
    <row r="138" spans="1:9" ht="38.25">
      <c r="A138" s="105">
        <v>129</v>
      </c>
      <c r="B138" s="106" t="s">
        <v>157</v>
      </c>
      <c r="C138" s="106" t="s">
        <v>56</v>
      </c>
      <c r="D138" s="106" t="s">
        <v>644</v>
      </c>
      <c r="E138" s="106" t="s">
        <v>66</v>
      </c>
      <c r="F138" s="107" t="s">
        <v>474</v>
      </c>
      <c r="G138" s="108">
        <v>31000</v>
      </c>
      <c r="H138" s="108">
        <v>17346.91</v>
      </c>
      <c r="I138" s="109">
        <f t="shared" si="1"/>
        <v>55.957774193548381</v>
      </c>
    </row>
    <row r="139" spans="1:9">
      <c r="A139" s="105">
        <v>130</v>
      </c>
      <c r="B139" s="106" t="s">
        <v>157</v>
      </c>
      <c r="C139" s="106" t="s">
        <v>56</v>
      </c>
      <c r="D139" s="106" t="s">
        <v>116</v>
      </c>
      <c r="E139" s="106" t="s">
        <v>0</v>
      </c>
      <c r="F139" s="107" t="s">
        <v>420</v>
      </c>
      <c r="G139" s="108">
        <v>405262</v>
      </c>
      <c r="H139" s="108">
        <v>271952.63</v>
      </c>
      <c r="I139" s="109">
        <f t="shared" ref="I139:I200" si="2">H139/G139*100</f>
        <v>67.105386145259118</v>
      </c>
    </row>
    <row r="140" spans="1:9">
      <c r="A140" s="105">
        <v>131</v>
      </c>
      <c r="B140" s="106" t="s">
        <v>157</v>
      </c>
      <c r="C140" s="106" t="s">
        <v>56</v>
      </c>
      <c r="D140" s="106" t="s">
        <v>58</v>
      </c>
      <c r="E140" s="106" t="s">
        <v>0</v>
      </c>
      <c r="F140" s="107" t="s">
        <v>467</v>
      </c>
      <c r="G140" s="108">
        <v>405262</v>
      </c>
      <c r="H140" s="108">
        <v>271952.63</v>
      </c>
      <c r="I140" s="109">
        <f t="shared" si="2"/>
        <v>67.105386145259118</v>
      </c>
    </row>
    <row r="141" spans="1:9" ht="25.5">
      <c r="A141" s="105">
        <v>132</v>
      </c>
      <c r="B141" s="106" t="s">
        <v>157</v>
      </c>
      <c r="C141" s="106" t="s">
        <v>56</v>
      </c>
      <c r="D141" s="106" t="s">
        <v>58</v>
      </c>
      <c r="E141" s="106" t="s">
        <v>7</v>
      </c>
      <c r="F141" s="107" t="s">
        <v>424</v>
      </c>
      <c r="G141" s="108">
        <v>405262</v>
      </c>
      <c r="H141" s="108">
        <v>271952.63</v>
      </c>
      <c r="I141" s="109">
        <f t="shared" si="2"/>
        <v>67.105386145259118</v>
      </c>
    </row>
    <row r="142" spans="1:9">
      <c r="A142" s="105">
        <v>133</v>
      </c>
      <c r="B142" s="106" t="s">
        <v>157</v>
      </c>
      <c r="C142" s="106" t="s">
        <v>59</v>
      </c>
      <c r="D142" s="106" t="s">
        <v>117</v>
      </c>
      <c r="E142" s="106" t="s">
        <v>0</v>
      </c>
      <c r="F142" s="107" t="s">
        <v>468</v>
      </c>
      <c r="G142" s="108">
        <v>9286259.2599999998</v>
      </c>
      <c r="H142" s="108">
        <v>6917819.5800000001</v>
      </c>
      <c r="I142" s="109">
        <f t="shared" si="2"/>
        <v>74.495223386644923</v>
      </c>
    </row>
    <row r="143" spans="1:9" ht="38.25">
      <c r="A143" s="105">
        <v>134</v>
      </c>
      <c r="B143" s="106" t="s">
        <v>157</v>
      </c>
      <c r="C143" s="106" t="s">
        <v>59</v>
      </c>
      <c r="D143" s="106" t="s">
        <v>118</v>
      </c>
      <c r="E143" s="106" t="s">
        <v>0</v>
      </c>
      <c r="F143" s="107" t="s">
        <v>771</v>
      </c>
      <c r="G143" s="108">
        <v>9238259.2599999998</v>
      </c>
      <c r="H143" s="108">
        <v>6869819.5800000001</v>
      </c>
      <c r="I143" s="109">
        <f t="shared" si="2"/>
        <v>74.362706075430069</v>
      </c>
    </row>
    <row r="144" spans="1:9" ht="25.5">
      <c r="A144" s="105">
        <v>135</v>
      </c>
      <c r="B144" s="106" t="s">
        <v>157</v>
      </c>
      <c r="C144" s="106" t="s">
        <v>59</v>
      </c>
      <c r="D144" s="106" t="s">
        <v>133</v>
      </c>
      <c r="E144" s="106" t="s">
        <v>0</v>
      </c>
      <c r="F144" s="107" t="s">
        <v>469</v>
      </c>
      <c r="G144" s="108">
        <v>9238259.2599999998</v>
      </c>
      <c r="H144" s="108">
        <v>6869819.5800000001</v>
      </c>
      <c r="I144" s="109">
        <f t="shared" si="2"/>
        <v>74.362706075430069</v>
      </c>
    </row>
    <row r="145" spans="1:9" ht="25.5">
      <c r="A145" s="105">
        <v>136</v>
      </c>
      <c r="B145" s="106" t="s">
        <v>157</v>
      </c>
      <c r="C145" s="106" t="s">
        <v>59</v>
      </c>
      <c r="D145" s="106" t="s">
        <v>60</v>
      </c>
      <c r="E145" s="106" t="s">
        <v>0</v>
      </c>
      <c r="F145" s="107" t="s">
        <v>470</v>
      </c>
      <c r="G145" s="108">
        <v>4436485.21</v>
      </c>
      <c r="H145" s="108">
        <v>2374984.59</v>
      </c>
      <c r="I145" s="109">
        <f t="shared" si="2"/>
        <v>53.533021695794183</v>
      </c>
    </row>
    <row r="146" spans="1:9" ht="25.5">
      <c r="A146" s="105">
        <v>137</v>
      </c>
      <c r="B146" s="106" t="s">
        <v>157</v>
      </c>
      <c r="C146" s="106" t="s">
        <v>59</v>
      </c>
      <c r="D146" s="106" t="s">
        <v>60</v>
      </c>
      <c r="E146" s="106" t="s">
        <v>7</v>
      </c>
      <c r="F146" s="107" t="s">
        <v>424</v>
      </c>
      <c r="G146" s="108">
        <v>4436485.21</v>
      </c>
      <c r="H146" s="108">
        <v>2374984.59</v>
      </c>
      <c r="I146" s="109">
        <f t="shared" si="2"/>
        <v>53.533021695794183</v>
      </c>
    </row>
    <row r="147" spans="1:9" ht="25.5">
      <c r="A147" s="105">
        <v>138</v>
      </c>
      <c r="B147" s="106" t="s">
        <v>157</v>
      </c>
      <c r="C147" s="106" t="s">
        <v>59</v>
      </c>
      <c r="D147" s="106" t="s">
        <v>61</v>
      </c>
      <c r="E147" s="106" t="s">
        <v>0</v>
      </c>
      <c r="F147" s="107" t="s">
        <v>471</v>
      </c>
      <c r="G147" s="108">
        <v>4801774.05</v>
      </c>
      <c r="H147" s="108">
        <v>4494834.99</v>
      </c>
      <c r="I147" s="109">
        <f t="shared" si="2"/>
        <v>93.607798767624246</v>
      </c>
    </row>
    <row r="148" spans="1:9" ht="25.5">
      <c r="A148" s="105">
        <v>139</v>
      </c>
      <c r="B148" s="106" t="s">
        <v>157</v>
      </c>
      <c r="C148" s="106" t="s">
        <v>59</v>
      </c>
      <c r="D148" s="106" t="s">
        <v>61</v>
      </c>
      <c r="E148" s="106" t="s">
        <v>7</v>
      </c>
      <c r="F148" s="107" t="s">
        <v>424</v>
      </c>
      <c r="G148" s="108">
        <v>4801774.05</v>
      </c>
      <c r="H148" s="108">
        <v>4494834.99</v>
      </c>
      <c r="I148" s="109">
        <f t="shared" si="2"/>
        <v>93.607798767624246</v>
      </c>
    </row>
    <row r="149" spans="1:9">
      <c r="A149" s="105">
        <v>140</v>
      </c>
      <c r="B149" s="106" t="s">
        <v>157</v>
      </c>
      <c r="C149" s="106" t="s">
        <v>59</v>
      </c>
      <c r="D149" s="106" t="s">
        <v>116</v>
      </c>
      <c r="E149" s="106" t="s">
        <v>0</v>
      </c>
      <c r="F149" s="107" t="s">
        <v>420</v>
      </c>
      <c r="G149" s="108">
        <v>48000</v>
      </c>
      <c r="H149" s="108">
        <v>48000</v>
      </c>
      <c r="I149" s="109">
        <f t="shared" si="2"/>
        <v>100</v>
      </c>
    </row>
    <row r="150" spans="1:9">
      <c r="A150" s="105">
        <v>141</v>
      </c>
      <c r="B150" s="106" t="s">
        <v>157</v>
      </c>
      <c r="C150" s="106" t="s">
        <v>59</v>
      </c>
      <c r="D150" s="106" t="s">
        <v>13</v>
      </c>
      <c r="E150" s="106" t="s">
        <v>0</v>
      </c>
      <c r="F150" s="107" t="s">
        <v>427</v>
      </c>
      <c r="G150" s="108">
        <v>48000</v>
      </c>
      <c r="H150" s="108">
        <v>48000</v>
      </c>
      <c r="I150" s="109">
        <f t="shared" si="2"/>
        <v>100</v>
      </c>
    </row>
    <row r="151" spans="1:9" ht="25.5">
      <c r="A151" s="105">
        <v>142</v>
      </c>
      <c r="B151" s="106" t="s">
        <v>157</v>
      </c>
      <c r="C151" s="106" t="s">
        <v>59</v>
      </c>
      <c r="D151" s="106" t="s">
        <v>13</v>
      </c>
      <c r="E151" s="106" t="s">
        <v>7</v>
      </c>
      <c r="F151" s="107" t="s">
        <v>424</v>
      </c>
      <c r="G151" s="108">
        <v>48000</v>
      </c>
      <c r="H151" s="108">
        <v>48000</v>
      </c>
      <c r="I151" s="109">
        <f t="shared" si="2"/>
        <v>100</v>
      </c>
    </row>
    <row r="152" spans="1:9">
      <c r="A152" s="105">
        <v>143</v>
      </c>
      <c r="B152" s="106" t="s">
        <v>157</v>
      </c>
      <c r="C152" s="106" t="s">
        <v>62</v>
      </c>
      <c r="D152" s="106" t="s">
        <v>117</v>
      </c>
      <c r="E152" s="106" t="s">
        <v>0</v>
      </c>
      <c r="F152" s="107" t="s">
        <v>472</v>
      </c>
      <c r="G152" s="108">
        <v>3270294.42</v>
      </c>
      <c r="H152" s="108">
        <v>2819919.42</v>
      </c>
      <c r="I152" s="109">
        <f t="shared" si="2"/>
        <v>86.228304178190783</v>
      </c>
    </row>
    <row r="153" spans="1:9" ht="38.25">
      <c r="A153" s="105">
        <v>144</v>
      </c>
      <c r="B153" s="106" t="s">
        <v>157</v>
      </c>
      <c r="C153" s="106" t="s">
        <v>62</v>
      </c>
      <c r="D153" s="106" t="s">
        <v>118</v>
      </c>
      <c r="E153" s="106" t="s">
        <v>0</v>
      </c>
      <c r="F153" s="107" t="s">
        <v>771</v>
      </c>
      <c r="G153" s="108">
        <v>3270294.42</v>
      </c>
      <c r="H153" s="108">
        <v>2819919.42</v>
      </c>
      <c r="I153" s="109">
        <f t="shared" si="2"/>
        <v>86.228304178190783</v>
      </c>
    </row>
    <row r="154" spans="1:9" ht="25.5">
      <c r="A154" s="105">
        <v>145</v>
      </c>
      <c r="B154" s="106" t="s">
        <v>157</v>
      </c>
      <c r="C154" s="106" t="s">
        <v>62</v>
      </c>
      <c r="D154" s="106" t="s">
        <v>131</v>
      </c>
      <c r="E154" s="106" t="s">
        <v>0</v>
      </c>
      <c r="F154" s="107" t="s">
        <v>677</v>
      </c>
      <c r="G154" s="108">
        <v>300996</v>
      </c>
      <c r="H154" s="108">
        <v>0</v>
      </c>
      <c r="I154" s="109">
        <f t="shared" si="2"/>
        <v>0</v>
      </c>
    </row>
    <row r="155" spans="1:9">
      <c r="A155" s="105">
        <v>146</v>
      </c>
      <c r="B155" s="106" t="s">
        <v>157</v>
      </c>
      <c r="C155" s="106" t="s">
        <v>62</v>
      </c>
      <c r="D155" s="106" t="s">
        <v>868</v>
      </c>
      <c r="E155" s="106" t="s">
        <v>0</v>
      </c>
      <c r="F155" s="107" t="s">
        <v>902</v>
      </c>
      <c r="G155" s="108">
        <v>300996</v>
      </c>
      <c r="H155" s="108">
        <v>0</v>
      </c>
      <c r="I155" s="109">
        <f t="shared" si="2"/>
        <v>0</v>
      </c>
    </row>
    <row r="156" spans="1:9" ht="25.5">
      <c r="A156" s="105">
        <v>147</v>
      </c>
      <c r="B156" s="106" t="s">
        <v>157</v>
      </c>
      <c r="C156" s="106" t="s">
        <v>62</v>
      </c>
      <c r="D156" s="106" t="s">
        <v>868</v>
      </c>
      <c r="E156" s="106" t="s">
        <v>7</v>
      </c>
      <c r="F156" s="107" t="s">
        <v>424</v>
      </c>
      <c r="G156" s="108">
        <v>300996</v>
      </c>
      <c r="H156" s="108">
        <v>0</v>
      </c>
      <c r="I156" s="109">
        <f t="shared" si="2"/>
        <v>0</v>
      </c>
    </row>
    <row r="157" spans="1:9" ht="25.5">
      <c r="A157" s="105">
        <v>148</v>
      </c>
      <c r="B157" s="106" t="s">
        <v>157</v>
      </c>
      <c r="C157" s="106" t="s">
        <v>62</v>
      </c>
      <c r="D157" s="106" t="s">
        <v>870</v>
      </c>
      <c r="E157" s="106" t="s">
        <v>0</v>
      </c>
      <c r="F157" s="107" t="s">
        <v>903</v>
      </c>
      <c r="G157" s="108">
        <v>2969298.42</v>
      </c>
      <c r="H157" s="108">
        <v>2819919.42</v>
      </c>
      <c r="I157" s="109">
        <f t="shared" si="2"/>
        <v>94.969215657347092</v>
      </c>
    </row>
    <row r="158" spans="1:9" ht="25.5">
      <c r="A158" s="105">
        <v>149</v>
      </c>
      <c r="B158" s="106" t="s">
        <v>157</v>
      </c>
      <c r="C158" s="106" t="s">
        <v>62</v>
      </c>
      <c r="D158" s="106" t="s">
        <v>872</v>
      </c>
      <c r="E158" s="106" t="s">
        <v>0</v>
      </c>
      <c r="F158" s="107" t="s">
        <v>904</v>
      </c>
      <c r="G158" s="108">
        <v>2884700</v>
      </c>
      <c r="H158" s="108">
        <v>2735321</v>
      </c>
      <c r="I158" s="109">
        <f t="shared" si="2"/>
        <v>94.821679897389672</v>
      </c>
    </row>
    <row r="159" spans="1:9" ht="25.5">
      <c r="A159" s="105">
        <v>150</v>
      </c>
      <c r="B159" s="106" t="s">
        <v>157</v>
      </c>
      <c r="C159" s="106" t="s">
        <v>62</v>
      </c>
      <c r="D159" s="106" t="s">
        <v>872</v>
      </c>
      <c r="E159" s="106" t="s">
        <v>7</v>
      </c>
      <c r="F159" s="107" t="s">
        <v>424</v>
      </c>
      <c r="G159" s="108">
        <v>2884700</v>
      </c>
      <c r="H159" s="108">
        <v>2735321</v>
      </c>
      <c r="I159" s="109">
        <f t="shared" si="2"/>
        <v>94.821679897389672</v>
      </c>
    </row>
    <row r="160" spans="1:9" ht="25.5">
      <c r="A160" s="105">
        <v>151</v>
      </c>
      <c r="B160" s="106" t="s">
        <v>157</v>
      </c>
      <c r="C160" s="106" t="s">
        <v>62</v>
      </c>
      <c r="D160" s="106" t="s">
        <v>874</v>
      </c>
      <c r="E160" s="106" t="s">
        <v>0</v>
      </c>
      <c r="F160" s="107" t="s">
        <v>904</v>
      </c>
      <c r="G160" s="108">
        <v>84598.42</v>
      </c>
      <c r="H160" s="108">
        <v>84598.42</v>
      </c>
      <c r="I160" s="109">
        <f t="shared" si="2"/>
        <v>100</v>
      </c>
    </row>
    <row r="161" spans="1:9" ht="25.5">
      <c r="A161" s="105">
        <v>152</v>
      </c>
      <c r="B161" s="106" t="s">
        <v>157</v>
      </c>
      <c r="C161" s="106" t="s">
        <v>62</v>
      </c>
      <c r="D161" s="106" t="s">
        <v>874</v>
      </c>
      <c r="E161" s="106" t="s">
        <v>7</v>
      </c>
      <c r="F161" s="107" t="s">
        <v>424</v>
      </c>
      <c r="G161" s="108">
        <v>84598.42</v>
      </c>
      <c r="H161" s="108">
        <v>84598.42</v>
      </c>
      <c r="I161" s="109">
        <f t="shared" si="2"/>
        <v>100</v>
      </c>
    </row>
    <row r="162" spans="1:9">
      <c r="A162" s="105">
        <v>153</v>
      </c>
      <c r="B162" s="106" t="s">
        <v>157</v>
      </c>
      <c r="C162" s="106" t="s">
        <v>68</v>
      </c>
      <c r="D162" s="106" t="s">
        <v>117</v>
      </c>
      <c r="E162" s="106" t="s">
        <v>0</v>
      </c>
      <c r="F162" s="107" t="s">
        <v>788</v>
      </c>
      <c r="G162" s="108">
        <v>240000</v>
      </c>
      <c r="H162" s="108">
        <v>126832.88</v>
      </c>
      <c r="I162" s="109">
        <f t="shared" si="2"/>
        <v>52.847033333333336</v>
      </c>
    </row>
    <row r="163" spans="1:9">
      <c r="A163" s="105">
        <v>154</v>
      </c>
      <c r="B163" s="106" t="s">
        <v>157</v>
      </c>
      <c r="C163" s="106" t="s">
        <v>69</v>
      </c>
      <c r="D163" s="106" t="s">
        <v>117</v>
      </c>
      <c r="E163" s="106" t="s">
        <v>0</v>
      </c>
      <c r="F163" s="107" t="s">
        <v>475</v>
      </c>
      <c r="G163" s="108">
        <v>240000</v>
      </c>
      <c r="H163" s="108">
        <v>126832.88</v>
      </c>
      <c r="I163" s="109">
        <f t="shared" si="2"/>
        <v>52.847033333333336</v>
      </c>
    </row>
    <row r="164" spans="1:9" ht="38.25">
      <c r="A164" s="105">
        <v>155</v>
      </c>
      <c r="B164" s="106" t="s">
        <v>157</v>
      </c>
      <c r="C164" s="106" t="s">
        <v>69</v>
      </c>
      <c r="D164" s="106" t="s">
        <v>118</v>
      </c>
      <c r="E164" s="106" t="s">
        <v>0</v>
      </c>
      <c r="F164" s="107" t="s">
        <v>771</v>
      </c>
      <c r="G164" s="108">
        <v>240000</v>
      </c>
      <c r="H164" s="108">
        <v>126832.88</v>
      </c>
      <c r="I164" s="109">
        <f t="shared" si="2"/>
        <v>52.847033333333336</v>
      </c>
    </row>
    <row r="165" spans="1:9" ht="25.5">
      <c r="A165" s="105">
        <v>156</v>
      </c>
      <c r="B165" s="106" t="s">
        <v>157</v>
      </c>
      <c r="C165" s="106" t="s">
        <v>69</v>
      </c>
      <c r="D165" s="106" t="s">
        <v>134</v>
      </c>
      <c r="E165" s="106" t="s">
        <v>0</v>
      </c>
      <c r="F165" s="107" t="s">
        <v>476</v>
      </c>
      <c r="G165" s="108">
        <v>240000</v>
      </c>
      <c r="H165" s="108">
        <v>126832.88</v>
      </c>
      <c r="I165" s="109">
        <f t="shared" si="2"/>
        <v>52.847033333333336</v>
      </c>
    </row>
    <row r="166" spans="1:9">
      <c r="A166" s="105">
        <v>157</v>
      </c>
      <c r="B166" s="106" t="s">
        <v>157</v>
      </c>
      <c r="C166" s="106" t="s">
        <v>69</v>
      </c>
      <c r="D166" s="106" t="s">
        <v>70</v>
      </c>
      <c r="E166" s="106" t="s">
        <v>0</v>
      </c>
      <c r="F166" s="107" t="s">
        <v>477</v>
      </c>
      <c r="G166" s="108">
        <v>240000</v>
      </c>
      <c r="H166" s="108">
        <v>126832.88</v>
      </c>
      <c r="I166" s="109">
        <f t="shared" si="2"/>
        <v>52.847033333333336</v>
      </c>
    </row>
    <row r="167" spans="1:9" ht="25.5">
      <c r="A167" s="105">
        <v>158</v>
      </c>
      <c r="B167" s="106" t="s">
        <v>157</v>
      </c>
      <c r="C167" s="106" t="s">
        <v>69</v>
      </c>
      <c r="D167" s="106" t="s">
        <v>70</v>
      </c>
      <c r="E167" s="106" t="s">
        <v>7</v>
      </c>
      <c r="F167" s="107" t="s">
        <v>424</v>
      </c>
      <c r="G167" s="108">
        <v>240000</v>
      </c>
      <c r="H167" s="108">
        <v>126832.88</v>
      </c>
      <c r="I167" s="109">
        <f t="shared" si="2"/>
        <v>52.847033333333336</v>
      </c>
    </row>
    <row r="168" spans="1:9">
      <c r="A168" s="105">
        <v>159</v>
      </c>
      <c r="B168" s="106" t="s">
        <v>157</v>
      </c>
      <c r="C168" s="106" t="s">
        <v>100</v>
      </c>
      <c r="D168" s="106" t="s">
        <v>117</v>
      </c>
      <c r="E168" s="106" t="s">
        <v>0</v>
      </c>
      <c r="F168" s="107" t="s">
        <v>789</v>
      </c>
      <c r="G168" s="108">
        <v>326388</v>
      </c>
      <c r="H168" s="108">
        <v>274488</v>
      </c>
      <c r="I168" s="109">
        <f t="shared" si="2"/>
        <v>84.098680098533023</v>
      </c>
    </row>
    <row r="169" spans="1:9">
      <c r="A169" s="105">
        <v>160</v>
      </c>
      <c r="B169" s="106" t="s">
        <v>157</v>
      </c>
      <c r="C169" s="106" t="s">
        <v>101</v>
      </c>
      <c r="D169" s="106" t="s">
        <v>117</v>
      </c>
      <c r="E169" s="106" t="s">
        <v>0</v>
      </c>
      <c r="F169" s="107" t="s">
        <v>478</v>
      </c>
      <c r="G169" s="108">
        <v>118788</v>
      </c>
      <c r="H169" s="108">
        <v>118788</v>
      </c>
      <c r="I169" s="109">
        <f t="shared" si="2"/>
        <v>100</v>
      </c>
    </row>
    <row r="170" spans="1:9" ht="38.25">
      <c r="A170" s="105">
        <v>161</v>
      </c>
      <c r="B170" s="106" t="s">
        <v>157</v>
      </c>
      <c r="C170" s="106" t="s">
        <v>101</v>
      </c>
      <c r="D170" s="106" t="s">
        <v>118</v>
      </c>
      <c r="E170" s="106" t="s">
        <v>0</v>
      </c>
      <c r="F170" s="107" t="s">
        <v>771</v>
      </c>
      <c r="G170" s="108">
        <v>51888</v>
      </c>
      <c r="H170" s="108">
        <v>51888</v>
      </c>
      <c r="I170" s="109">
        <f t="shared" si="2"/>
        <v>100</v>
      </c>
    </row>
    <row r="171" spans="1:9" ht="25.5">
      <c r="A171" s="105">
        <v>162</v>
      </c>
      <c r="B171" s="106" t="s">
        <v>157</v>
      </c>
      <c r="C171" s="106" t="s">
        <v>101</v>
      </c>
      <c r="D171" s="106" t="s">
        <v>1008</v>
      </c>
      <c r="E171" s="106" t="s">
        <v>0</v>
      </c>
      <c r="F171" s="107" t="s">
        <v>479</v>
      </c>
      <c r="G171" s="108">
        <v>51888</v>
      </c>
      <c r="H171" s="108">
        <v>51888</v>
      </c>
      <c r="I171" s="109">
        <f t="shared" si="2"/>
        <v>100</v>
      </c>
    </row>
    <row r="172" spans="1:9" ht="25.5">
      <c r="A172" s="105">
        <v>163</v>
      </c>
      <c r="B172" s="106" t="s">
        <v>157</v>
      </c>
      <c r="C172" s="106" t="s">
        <v>101</v>
      </c>
      <c r="D172" s="106" t="s">
        <v>1009</v>
      </c>
      <c r="E172" s="106" t="s">
        <v>0</v>
      </c>
      <c r="F172" s="107" t="s">
        <v>480</v>
      </c>
      <c r="G172" s="108">
        <v>12972</v>
      </c>
      <c r="H172" s="108">
        <v>12972</v>
      </c>
      <c r="I172" s="109">
        <f t="shared" si="2"/>
        <v>100</v>
      </c>
    </row>
    <row r="173" spans="1:9" s="104" customFormat="1">
      <c r="A173" s="105">
        <v>164</v>
      </c>
      <c r="B173" s="106" t="s">
        <v>157</v>
      </c>
      <c r="C173" s="106" t="s">
        <v>101</v>
      </c>
      <c r="D173" s="106" t="s">
        <v>1009</v>
      </c>
      <c r="E173" s="106" t="s">
        <v>102</v>
      </c>
      <c r="F173" s="107" t="s">
        <v>481</v>
      </c>
      <c r="G173" s="108">
        <v>12972</v>
      </c>
      <c r="H173" s="108">
        <v>12972</v>
      </c>
      <c r="I173" s="109">
        <f t="shared" si="2"/>
        <v>100</v>
      </c>
    </row>
    <row r="174" spans="1:9" ht="25.5">
      <c r="A174" s="105">
        <v>165</v>
      </c>
      <c r="B174" s="106" t="s">
        <v>157</v>
      </c>
      <c r="C174" s="106" t="s">
        <v>101</v>
      </c>
      <c r="D174" s="106" t="s">
        <v>1010</v>
      </c>
      <c r="E174" s="106" t="s">
        <v>0</v>
      </c>
      <c r="F174" s="107" t="s">
        <v>672</v>
      </c>
      <c r="G174" s="108">
        <v>38916</v>
      </c>
      <c r="H174" s="108">
        <v>38916</v>
      </c>
      <c r="I174" s="109">
        <f t="shared" si="2"/>
        <v>100</v>
      </c>
    </row>
    <row r="175" spans="1:9">
      <c r="A175" s="105">
        <v>166</v>
      </c>
      <c r="B175" s="106" t="s">
        <v>157</v>
      </c>
      <c r="C175" s="106" t="s">
        <v>101</v>
      </c>
      <c r="D175" s="106" t="s">
        <v>1010</v>
      </c>
      <c r="E175" s="106" t="s">
        <v>102</v>
      </c>
      <c r="F175" s="107" t="s">
        <v>481</v>
      </c>
      <c r="G175" s="108">
        <v>38916</v>
      </c>
      <c r="H175" s="108">
        <v>38916</v>
      </c>
      <c r="I175" s="109">
        <f t="shared" si="2"/>
        <v>100</v>
      </c>
    </row>
    <row r="176" spans="1:9">
      <c r="A176" s="105">
        <v>167</v>
      </c>
      <c r="B176" s="106" t="s">
        <v>157</v>
      </c>
      <c r="C176" s="106" t="s">
        <v>101</v>
      </c>
      <c r="D176" s="106" t="s">
        <v>116</v>
      </c>
      <c r="E176" s="106" t="s">
        <v>0</v>
      </c>
      <c r="F176" s="107" t="s">
        <v>420</v>
      </c>
      <c r="G176" s="108">
        <v>66900</v>
      </c>
      <c r="H176" s="108">
        <v>66900</v>
      </c>
      <c r="I176" s="109">
        <f t="shared" si="2"/>
        <v>100</v>
      </c>
    </row>
    <row r="177" spans="1:9">
      <c r="A177" s="105">
        <v>168</v>
      </c>
      <c r="B177" s="106" t="s">
        <v>157</v>
      </c>
      <c r="C177" s="106" t="s">
        <v>101</v>
      </c>
      <c r="D177" s="106" t="s">
        <v>13</v>
      </c>
      <c r="E177" s="106" t="s">
        <v>0</v>
      </c>
      <c r="F177" s="107" t="s">
        <v>427</v>
      </c>
      <c r="G177" s="108">
        <v>66900</v>
      </c>
      <c r="H177" s="108">
        <v>66900</v>
      </c>
      <c r="I177" s="109">
        <f t="shared" si="2"/>
        <v>100</v>
      </c>
    </row>
    <row r="178" spans="1:9" s="104" customFormat="1" ht="25.5">
      <c r="A178" s="105">
        <v>169</v>
      </c>
      <c r="B178" s="106" t="s">
        <v>157</v>
      </c>
      <c r="C178" s="106" t="s">
        <v>101</v>
      </c>
      <c r="D178" s="106" t="s">
        <v>13</v>
      </c>
      <c r="E178" s="106" t="s">
        <v>29</v>
      </c>
      <c r="F178" s="107" t="s">
        <v>442</v>
      </c>
      <c r="G178" s="108">
        <v>66900</v>
      </c>
      <c r="H178" s="108">
        <v>66900</v>
      </c>
      <c r="I178" s="109">
        <f t="shared" si="2"/>
        <v>100</v>
      </c>
    </row>
    <row r="179" spans="1:9">
      <c r="A179" s="105">
        <v>170</v>
      </c>
      <c r="B179" s="106" t="s">
        <v>157</v>
      </c>
      <c r="C179" s="106" t="s">
        <v>107</v>
      </c>
      <c r="D179" s="106" t="s">
        <v>117</v>
      </c>
      <c r="E179" s="106" t="s">
        <v>0</v>
      </c>
      <c r="F179" s="107" t="s">
        <v>482</v>
      </c>
      <c r="G179" s="108">
        <v>207600</v>
      </c>
      <c r="H179" s="108">
        <v>155700</v>
      </c>
      <c r="I179" s="109">
        <f t="shared" si="2"/>
        <v>75</v>
      </c>
    </row>
    <row r="180" spans="1:9" s="104" customFormat="1" ht="38.25">
      <c r="A180" s="105">
        <v>171</v>
      </c>
      <c r="B180" s="106" t="s">
        <v>157</v>
      </c>
      <c r="C180" s="106" t="s">
        <v>107</v>
      </c>
      <c r="D180" s="106" t="s">
        <v>118</v>
      </c>
      <c r="E180" s="106" t="s">
        <v>0</v>
      </c>
      <c r="F180" s="107" t="s">
        <v>771</v>
      </c>
      <c r="G180" s="108">
        <v>207600</v>
      </c>
      <c r="H180" s="108">
        <v>155700</v>
      </c>
      <c r="I180" s="109">
        <f t="shared" si="2"/>
        <v>75</v>
      </c>
    </row>
    <row r="181" spans="1:9" ht="25.5">
      <c r="A181" s="105">
        <v>172</v>
      </c>
      <c r="B181" s="106" t="s">
        <v>157</v>
      </c>
      <c r="C181" s="106" t="s">
        <v>107</v>
      </c>
      <c r="D181" s="106" t="s">
        <v>1008</v>
      </c>
      <c r="E181" s="106" t="s">
        <v>0</v>
      </c>
      <c r="F181" s="107" t="s">
        <v>479</v>
      </c>
      <c r="G181" s="108">
        <v>207600</v>
      </c>
      <c r="H181" s="108">
        <v>155700</v>
      </c>
      <c r="I181" s="109">
        <f t="shared" si="2"/>
        <v>75</v>
      </c>
    </row>
    <row r="182" spans="1:9" ht="25.5">
      <c r="A182" s="105">
        <v>173</v>
      </c>
      <c r="B182" s="106" t="s">
        <v>157</v>
      </c>
      <c r="C182" s="106" t="s">
        <v>107</v>
      </c>
      <c r="D182" s="106" t="s">
        <v>1011</v>
      </c>
      <c r="E182" s="106" t="s">
        <v>0</v>
      </c>
      <c r="F182" s="107" t="s">
        <v>483</v>
      </c>
      <c r="G182" s="108">
        <v>207600</v>
      </c>
      <c r="H182" s="108">
        <v>155700</v>
      </c>
      <c r="I182" s="109">
        <f t="shared" si="2"/>
        <v>75</v>
      </c>
    </row>
    <row r="183" spans="1:9" s="104" customFormat="1" ht="25.5">
      <c r="A183" s="105">
        <v>174</v>
      </c>
      <c r="B183" s="106" t="s">
        <v>157</v>
      </c>
      <c r="C183" s="106" t="s">
        <v>107</v>
      </c>
      <c r="D183" s="106" t="s">
        <v>1011</v>
      </c>
      <c r="E183" s="106" t="s">
        <v>108</v>
      </c>
      <c r="F183" s="107" t="s">
        <v>484</v>
      </c>
      <c r="G183" s="108">
        <v>207600</v>
      </c>
      <c r="H183" s="108">
        <v>155700</v>
      </c>
      <c r="I183" s="109">
        <f t="shared" si="2"/>
        <v>75</v>
      </c>
    </row>
    <row r="184" spans="1:9" s="104" customFormat="1">
      <c r="A184" s="105">
        <v>175</v>
      </c>
      <c r="B184" s="106" t="s">
        <v>157</v>
      </c>
      <c r="C184" s="106" t="s">
        <v>598</v>
      </c>
      <c r="D184" s="106" t="s">
        <v>117</v>
      </c>
      <c r="E184" s="106" t="s">
        <v>0</v>
      </c>
      <c r="F184" s="107" t="s">
        <v>790</v>
      </c>
      <c r="G184" s="108">
        <v>526000</v>
      </c>
      <c r="H184" s="108">
        <v>394470</v>
      </c>
      <c r="I184" s="109">
        <f t="shared" si="2"/>
        <v>74.99429657794677</v>
      </c>
    </row>
    <row r="185" spans="1:9">
      <c r="A185" s="105">
        <v>176</v>
      </c>
      <c r="B185" s="106" t="s">
        <v>157</v>
      </c>
      <c r="C185" s="106" t="s">
        <v>599</v>
      </c>
      <c r="D185" s="106" t="s">
        <v>117</v>
      </c>
      <c r="E185" s="106" t="s">
        <v>0</v>
      </c>
      <c r="F185" s="107" t="s">
        <v>603</v>
      </c>
      <c r="G185" s="108">
        <v>526000</v>
      </c>
      <c r="H185" s="108">
        <v>394470</v>
      </c>
      <c r="I185" s="109">
        <f t="shared" si="2"/>
        <v>74.99429657794677</v>
      </c>
    </row>
    <row r="186" spans="1:9" ht="38.25">
      <c r="A186" s="105">
        <v>177</v>
      </c>
      <c r="B186" s="106" t="s">
        <v>157</v>
      </c>
      <c r="C186" s="106" t="s">
        <v>599</v>
      </c>
      <c r="D186" s="106" t="s">
        <v>118</v>
      </c>
      <c r="E186" s="106" t="s">
        <v>0</v>
      </c>
      <c r="F186" s="107" t="s">
        <v>771</v>
      </c>
      <c r="G186" s="108">
        <v>526000</v>
      </c>
      <c r="H186" s="108">
        <v>394470</v>
      </c>
      <c r="I186" s="109">
        <f t="shared" si="2"/>
        <v>74.99429657794677</v>
      </c>
    </row>
    <row r="187" spans="1:9" ht="25.5">
      <c r="A187" s="105">
        <v>178</v>
      </c>
      <c r="B187" s="106" t="s">
        <v>157</v>
      </c>
      <c r="C187" s="106" t="s">
        <v>599</v>
      </c>
      <c r="D187" s="106" t="s">
        <v>120</v>
      </c>
      <c r="E187" s="106" t="s">
        <v>0</v>
      </c>
      <c r="F187" s="107" t="s">
        <v>435</v>
      </c>
      <c r="G187" s="108">
        <v>526000</v>
      </c>
      <c r="H187" s="108">
        <v>394470</v>
      </c>
      <c r="I187" s="109">
        <f t="shared" si="2"/>
        <v>74.99429657794677</v>
      </c>
    </row>
    <row r="188" spans="1:9" ht="25.5">
      <c r="A188" s="105">
        <v>179</v>
      </c>
      <c r="B188" s="106" t="s">
        <v>157</v>
      </c>
      <c r="C188" s="106" t="s">
        <v>599</v>
      </c>
      <c r="D188" s="106" t="s">
        <v>21</v>
      </c>
      <c r="E188" s="106" t="s">
        <v>0</v>
      </c>
      <c r="F188" s="107" t="s">
        <v>436</v>
      </c>
      <c r="G188" s="108">
        <v>526000</v>
      </c>
      <c r="H188" s="108">
        <v>394470</v>
      </c>
      <c r="I188" s="109">
        <f t="shared" si="2"/>
        <v>74.99429657794677</v>
      </c>
    </row>
    <row r="189" spans="1:9">
      <c r="A189" s="105">
        <v>180</v>
      </c>
      <c r="B189" s="106" t="s">
        <v>157</v>
      </c>
      <c r="C189" s="106" t="s">
        <v>599</v>
      </c>
      <c r="D189" s="106" t="s">
        <v>21</v>
      </c>
      <c r="E189" s="106" t="s">
        <v>22</v>
      </c>
      <c r="F189" s="107" t="s">
        <v>673</v>
      </c>
      <c r="G189" s="108">
        <v>526000</v>
      </c>
      <c r="H189" s="108">
        <v>394470</v>
      </c>
      <c r="I189" s="109">
        <f t="shared" si="2"/>
        <v>74.99429657794677</v>
      </c>
    </row>
    <row r="190" spans="1:9" s="104" customFormat="1" ht="15" customHeight="1">
      <c r="A190" s="99">
        <v>181</v>
      </c>
      <c r="B190" s="100" t="s">
        <v>212</v>
      </c>
      <c r="C190" s="100" t="s">
        <v>158</v>
      </c>
      <c r="D190" s="100" t="s">
        <v>117</v>
      </c>
      <c r="E190" s="100" t="s">
        <v>0</v>
      </c>
      <c r="F190" s="101" t="s">
        <v>604</v>
      </c>
      <c r="G190" s="102">
        <v>408399879.20999998</v>
      </c>
      <c r="H190" s="102">
        <v>167473507.27000001</v>
      </c>
      <c r="I190" s="110">
        <f t="shared" si="2"/>
        <v>41.007237219060201</v>
      </c>
    </row>
    <row r="191" spans="1:9" s="104" customFormat="1">
      <c r="A191" s="105">
        <v>182</v>
      </c>
      <c r="B191" s="106" t="s">
        <v>212</v>
      </c>
      <c r="C191" s="106" t="s">
        <v>41</v>
      </c>
      <c r="D191" s="106" t="s">
        <v>117</v>
      </c>
      <c r="E191" s="106" t="s">
        <v>0</v>
      </c>
      <c r="F191" s="107" t="s">
        <v>781</v>
      </c>
      <c r="G191" s="108">
        <v>45350056.840000004</v>
      </c>
      <c r="H191" s="108">
        <v>31537001.68</v>
      </c>
      <c r="I191" s="109">
        <f t="shared" si="2"/>
        <v>69.541261637810109</v>
      </c>
    </row>
    <row r="192" spans="1:9">
      <c r="A192" s="105">
        <v>183</v>
      </c>
      <c r="B192" s="106" t="s">
        <v>212</v>
      </c>
      <c r="C192" s="106" t="s">
        <v>42</v>
      </c>
      <c r="D192" s="106" t="s">
        <v>117</v>
      </c>
      <c r="E192" s="106" t="s">
        <v>0</v>
      </c>
      <c r="F192" s="107" t="s">
        <v>453</v>
      </c>
      <c r="G192" s="108">
        <v>210800</v>
      </c>
      <c r="H192" s="108">
        <v>36161.31</v>
      </c>
      <c r="I192" s="109">
        <f t="shared" si="2"/>
        <v>17.15432163187856</v>
      </c>
    </row>
    <row r="193" spans="1:9">
      <c r="A193" s="105">
        <v>184</v>
      </c>
      <c r="B193" s="106" t="s">
        <v>212</v>
      </c>
      <c r="C193" s="106" t="s">
        <v>42</v>
      </c>
      <c r="D193" s="106" t="s">
        <v>116</v>
      </c>
      <c r="E193" s="106" t="s">
        <v>0</v>
      </c>
      <c r="F193" s="107" t="s">
        <v>420</v>
      </c>
      <c r="G193" s="108">
        <v>210800</v>
      </c>
      <c r="H193" s="108">
        <v>36161.31</v>
      </c>
      <c r="I193" s="109">
        <f t="shared" si="2"/>
        <v>17.15432163187856</v>
      </c>
    </row>
    <row r="194" spans="1:9" ht="38.25">
      <c r="A194" s="105">
        <v>185</v>
      </c>
      <c r="B194" s="106" t="s">
        <v>212</v>
      </c>
      <c r="C194" s="106" t="s">
        <v>42</v>
      </c>
      <c r="D194" s="106" t="s">
        <v>43</v>
      </c>
      <c r="E194" s="106" t="s">
        <v>0</v>
      </c>
      <c r="F194" s="107" t="s">
        <v>454</v>
      </c>
      <c r="G194" s="108">
        <v>210800</v>
      </c>
      <c r="H194" s="108">
        <v>36161.31</v>
      </c>
      <c r="I194" s="109">
        <f t="shared" si="2"/>
        <v>17.15432163187856</v>
      </c>
    </row>
    <row r="195" spans="1:9" ht="25.5">
      <c r="A195" s="105">
        <v>186</v>
      </c>
      <c r="B195" s="106" t="s">
        <v>212</v>
      </c>
      <c r="C195" s="106" t="s">
        <v>42</v>
      </c>
      <c r="D195" s="106" t="s">
        <v>43</v>
      </c>
      <c r="E195" s="106" t="s">
        <v>7</v>
      </c>
      <c r="F195" s="107" t="s">
        <v>424</v>
      </c>
      <c r="G195" s="108">
        <v>12000</v>
      </c>
      <c r="H195" s="108">
        <v>3750.81</v>
      </c>
      <c r="I195" s="109">
        <f t="shared" si="2"/>
        <v>31.25675</v>
      </c>
    </row>
    <row r="196" spans="1:9">
      <c r="A196" s="105">
        <v>187</v>
      </c>
      <c r="B196" s="106" t="s">
        <v>212</v>
      </c>
      <c r="C196" s="106" t="s">
        <v>42</v>
      </c>
      <c r="D196" s="106" t="s">
        <v>43</v>
      </c>
      <c r="E196" s="106" t="s">
        <v>47</v>
      </c>
      <c r="F196" s="107" t="s">
        <v>488</v>
      </c>
      <c r="G196" s="108">
        <v>198800</v>
      </c>
      <c r="H196" s="108">
        <v>32410.5</v>
      </c>
      <c r="I196" s="109">
        <f t="shared" si="2"/>
        <v>16.303068410462775</v>
      </c>
    </row>
    <row r="197" spans="1:9">
      <c r="A197" s="105">
        <v>188</v>
      </c>
      <c r="B197" s="106" t="s">
        <v>212</v>
      </c>
      <c r="C197" s="106" t="s">
        <v>636</v>
      </c>
      <c r="D197" s="106" t="s">
        <v>117</v>
      </c>
      <c r="E197" s="106" t="s">
        <v>0</v>
      </c>
      <c r="F197" s="107" t="s">
        <v>674</v>
      </c>
      <c r="G197" s="108">
        <v>86400</v>
      </c>
      <c r="H197" s="108">
        <v>62400</v>
      </c>
      <c r="I197" s="109">
        <f t="shared" si="2"/>
        <v>72.222222222222214</v>
      </c>
    </row>
    <row r="198" spans="1:9">
      <c r="A198" s="105">
        <v>189</v>
      </c>
      <c r="B198" s="106" t="s">
        <v>212</v>
      </c>
      <c r="C198" s="106" t="s">
        <v>636</v>
      </c>
      <c r="D198" s="106" t="s">
        <v>116</v>
      </c>
      <c r="E198" s="106" t="s">
        <v>0</v>
      </c>
      <c r="F198" s="107" t="s">
        <v>420</v>
      </c>
      <c r="G198" s="108">
        <v>86400</v>
      </c>
      <c r="H198" s="108">
        <v>62400</v>
      </c>
      <c r="I198" s="109">
        <f t="shared" si="2"/>
        <v>72.222222222222214</v>
      </c>
    </row>
    <row r="199" spans="1:9" ht="25.5">
      <c r="A199" s="105">
        <v>190</v>
      </c>
      <c r="B199" s="106" t="s">
        <v>212</v>
      </c>
      <c r="C199" s="106" t="s">
        <v>636</v>
      </c>
      <c r="D199" s="106" t="s">
        <v>638</v>
      </c>
      <c r="E199" s="106" t="s">
        <v>0</v>
      </c>
      <c r="F199" s="107" t="s">
        <v>675</v>
      </c>
      <c r="G199" s="108">
        <v>86400</v>
      </c>
      <c r="H199" s="108">
        <v>62400</v>
      </c>
      <c r="I199" s="109">
        <f t="shared" si="2"/>
        <v>72.222222222222214</v>
      </c>
    </row>
    <row r="200" spans="1:9" ht="38.25">
      <c r="A200" s="105">
        <v>191</v>
      </c>
      <c r="B200" s="106" t="s">
        <v>212</v>
      </c>
      <c r="C200" s="106" t="s">
        <v>636</v>
      </c>
      <c r="D200" s="106" t="s">
        <v>638</v>
      </c>
      <c r="E200" s="106" t="s">
        <v>66</v>
      </c>
      <c r="F200" s="107" t="s">
        <v>474</v>
      </c>
      <c r="G200" s="108">
        <v>86400</v>
      </c>
      <c r="H200" s="108">
        <v>62400</v>
      </c>
      <c r="I200" s="109">
        <f t="shared" si="2"/>
        <v>72.222222222222214</v>
      </c>
    </row>
    <row r="201" spans="1:9">
      <c r="A201" s="105">
        <v>192</v>
      </c>
      <c r="B201" s="106" t="s">
        <v>212</v>
      </c>
      <c r="C201" s="106" t="s">
        <v>44</v>
      </c>
      <c r="D201" s="106" t="s">
        <v>117</v>
      </c>
      <c r="E201" s="106" t="s">
        <v>0</v>
      </c>
      <c r="F201" s="107" t="s">
        <v>485</v>
      </c>
      <c r="G201" s="108">
        <v>45052856.840000004</v>
      </c>
      <c r="H201" s="108">
        <v>31438440.370000001</v>
      </c>
      <c r="I201" s="109">
        <f t="shared" ref="I201:I264" si="3">H201/G201*100</f>
        <v>69.781236030491868</v>
      </c>
    </row>
    <row r="202" spans="1:9" ht="38.25">
      <c r="A202" s="105">
        <v>193</v>
      </c>
      <c r="B202" s="106" t="s">
        <v>212</v>
      </c>
      <c r="C202" s="106" t="s">
        <v>44</v>
      </c>
      <c r="D202" s="106" t="s">
        <v>135</v>
      </c>
      <c r="E202" s="106" t="s">
        <v>0</v>
      </c>
      <c r="F202" s="107" t="s">
        <v>905</v>
      </c>
      <c r="G202" s="108">
        <v>45052856.840000004</v>
      </c>
      <c r="H202" s="108">
        <v>31438440.370000001</v>
      </c>
      <c r="I202" s="109">
        <f t="shared" si="3"/>
        <v>69.781236030491868</v>
      </c>
    </row>
    <row r="203" spans="1:9" ht="25.5">
      <c r="A203" s="105">
        <v>194</v>
      </c>
      <c r="B203" s="106" t="s">
        <v>212</v>
      </c>
      <c r="C203" s="106" t="s">
        <v>44</v>
      </c>
      <c r="D203" s="106" t="s">
        <v>136</v>
      </c>
      <c r="E203" s="106" t="s">
        <v>0</v>
      </c>
      <c r="F203" s="107" t="s">
        <v>486</v>
      </c>
      <c r="G203" s="108">
        <v>45052856.840000004</v>
      </c>
      <c r="H203" s="108">
        <v>31438440.370000001</v>
      </c>
      <c r="I203" s="109">
        <f t="shared" si="3"/>
        <v>69.781236030491868</v>
      </c>
    </row>
    <row r="204" spans="1:9" ht="25.5">
      <c r="A204" s="105">
        <v>195</v>
      </c>
      <c r="B204" s="106" t="s">
        <v>212</v>
      </c>
      <c r="C204" s="106" t="s">
        <v>44</v>
      </c>
      <c r="D204" s="106" t="s">
        <v>727</v>
      </c>
      <c r="E204" s="106" t="s">
        <v>0</v>
      </c>
      <c r="F204" s="107" t="s">
        <v>791</v>
      </c>
      <c r="G204" s="108">
        <v>26662000</v>
      </c>
      <c r="H204" s="108">
        <v>24468929.870000001</v>
      </c>
      <c r="I204" s="109">
        <f t="shared" si="3"/>
        <v>91.774547558322709</v>
      </c>
    </row>
    <row r="205" spans="1:9" ht="25.5">
      <c r="A205" s="105">
        <v>196</v>
      </c>
      <c r="B205" s="106" t="s">
        <v>212</v>
      </c>
      <c r="C205" s="106" t="s">
        <v>44</v>
      </c>
      <c r="D205" s="106" t="s">
        <v>727</v>
      </c>
      <c r="E205" s="106" t="s">
        <v>7</v>
      </c>
      <c r="F205" s="107" t="s">
        <v>424</v>
      </c>
      <c r="G205" s="108">
        <v>26662000</v>
      </c>
      <c r="H205" s="108">
        <v>24468929.870000001</v>
      </c>
      <c r="I205" s="109">
        <f t="shared" si="3"/>
        <v>91.774547558322709</v>
      </c>
    </row>
    <row r="206" spans="1:9" ht="25.5">
      <c r="A206" s="105">
        <v>197</v>
      </c>
      <c r="B206" s="106" t="s">
        <v>212</v>
      </c>
      <c r="C206" s="106" t="s">
        <v>44</v>
      </c>
      <c r="D206" s="106" t="s">
        <v>729</v>
      </c>
      <c r="E206" s="106" t="s">
        <v>0</v>
      </c>
      <c r="F206" s="107" t="s">
        <v>792</v>
      </c>
      <c r="G206" s="108">
        <v>581790.97</v>
      </c>
      <c r="H206" s="108">
        <v>402699.72</v>
      </c>
      <c r="I206" s="109">
        <f t="shared" si="3"/>
        <v>69.21725168749181</v>
      </c>
    </row>
    <row r="207" spans="1:9" ht="25.5">
      <c r="A207" s="105">
        <v>198</v>
      </c>
      <c r="B207" s="106" t="s">
        <v>212</v>
      </c>
      <c r="C207" s="106" t="s">
        <v>44</v>
      </c>
      <c r="D207" s="106" t="s">
        <v>729</v>
      </c>
      <c r="E207" s="106" t="s">
        <v>7</v>
      </c>
      <c r="F207" s="107" t="s">
        <v>424</v>
      </c>
      <c r="G207" s="108">
        <v>581790.97</v>
      </c>
      <c r="H207" s="108">
        <v>402699.72</v>
      </c>
      <c r="I207" s="109">
        <f t="shared" si="3"/>
        <v>69.21725168749181</v>
      </c>
    </row>
    <row r="208" spans="1:9" ht="25.5">
      <c r="A208" s="105">
        <v>199</v>
      </c>
      <c r="B208" s="106" t="s">
        <v>212</v>
      </c>
      <c r="C208" s="106" t="s">
        <v>44</v>
      </c>
      <c r="D208" s="106" t="s">
        <v>640</v>
      </c>
      <c r="E208" s="106" t="s">
        <v>0</v>
      </c>
      <c r="F208" s="107" t="s">
        <v>676</v>
      </c>
      <c r="G208" s="108">
        <v>5674813.0300000003</v>
      </c>
      <c r="H208" s="108">
        <v>319256.93</v>
      </c>
      <c r="I208" s="109">
        <f t="shared" si="3"/>
        <v>5.6258581262896685</v>
      </c>
    </row>
    <row r="209" spans="1:9" ht="25.5">
      <c r="A209" s="105">
        <v>200</v>
      </c>
      <c r="B209" s="106" t="s">
        <v>212</v>
      </c>
      <c r="C209" s="106" t="s">
        <v>44</v>
      </c>
      <c r="D209" s="106" t="s">
        <v>640</v>
      </c>
      <c r="E209" s="106" t="s">
        <v>7</v>
      </c>
      <c r="F209" s="107" t="s">
        <v>424</v>
      </c>
      <c r="G209" s="108">
        <v>5674813.0300000003</v>
      </c>
      <c r="H209" s="108">
        <v>319256.93</v>
      </c>
      <c r="I209" s="109">
        <f t="shared" si="3"/>
        <v>5.6258581262896685</v>
      </c>
    </row>
    <row r="210" spans="1:9" ht="25.5">
      <c r="A210" s="105">
        <v>201</v>
      </c>
      <c r="B210" s="106" t="s">
        <v>212</v>
      </c>
      <c r="C210" s="106" t="s">
        <v>44</v>
      </c>
      <c r="D210" s="106" t="s">
        <v>731</v>
      </c>
      <c r="E210" s="106" t="s">
        <v>0</v>
      </c>
      <c r="F210" s="107" t="s">
        <v>791</v>
      </c>
      <c r="G210" s="108">
        <v>1403233</v>
      </c>
      <c r="H210" s="108">
        <v>1403233</v>
      </c>
      <c r="I210" s="109">
        <f t="shared" si="3"/>
        <v>100</v>
      </c>
    </row>
    <row r="211" spans="1:9" ht="25.5">
      <c r="A211" s="105">
        <v>202</v>
      </c>
      <c r="B211" s="106" t="s">
        <v>212</v>
      </c>
      <c r="C211" s="106" t="s">
        <v>44</v>
      </c>
      <c r="D211" s="106" t="s">
        <v>731</v>
      </c>
      <c r="E211" s="106" t="s">
        <v>7</v>
      </c>
      <c r="F211" s="107" t="s">
        <v>424</v>
      </c>
      <c r="G211" s="108">
        <v>1403233</v>
      </c>
      <c r="H211" s="108">
        <v>1403233</v>
      </c>
      <c r="I211" s="109">
        <f t="shared" si="3"/>
        <v>100</v>
      </c>
    </row>
    <row r="212" spans="1:9" ht="25.5">
      <c r="A212" s="105">
        <v>203</v>
      </c>
      <c r="B212" s="106" t="s">
        <v>212</v>
      </c>
      <c r="C212" s="106" t="s">
        <v>44</v>
      </c>
      <c r="D212" s="106" t="s">
        <v>46</v>
      </c>
      <c r="E212" s="106" t="s">
        <v>0</v>
      </c>
      <c r="F212" s="107" t="s">
        <v>487</v>
      </c>
      <c r="G212" s="108">
        <v>5853030.54</v>
      </c>
      <c r="H212" s="108">
        <v>3190963.55</v>
      </c>
      <c r="I212" s="109">
        <f t="shared" si="3"/>
        <v>54.518142835454938</v>
      </c>
    </row>
    <row r="213" spans="1:9" ht="25.5">
      <c r="A213" s="105">
        <v>204</v>
      </c>
      <c r="B213" s="106" t="s">
        <v>212</v>
      </c>
      <c r="C213" s="106" t="s">
        <v>44</v>
      </c>
      <c r="D213" s="106" t="s">
        <v>46</v>
      </c>
      <c r="E213" s="106" t="s">
        <v>7</v>
      </c>
      <c r="F213" s="107" t="s">
        <v>424</v>
      </c>
      <c r="G213" s="108">
        <v>2271948.54</v>
      </c>
      <c r="H213" s="108">
        <v>851684.81</v>
      </c>
      <c r="I213" s="109">
        <f t="shared" si="3"/>
        <v>37.486976267517051</v>
      </c>
    </row>
    <row r="214" spans="1:9">
      <c r="A214" s="105">
        <v>205</v>
      </c>
      <c r="B214" s="106" t="s">
        <v>212</v>
      </c>
      <c r="C214" s="106" t="s">
        <v>44</v>
      </c>
      <c r="D214" s="106" t="s">
        <v>46</v>
      </c>
      <c r="E214" s="106" t="s">
        <v>47</v>
      </c>
      <c r="F214" s="107" t="s">
        <v>488</v>
      </c>
      <c r="G214" s="108">
        <v>3581082</v>
      </c>
      <c r="H214" s="108">
        <v>2339278.7400000002</v>
      </c>
      <c r="I214" s="109">
        <f t="shared" si="3"/>
        <v>65.323238618942554</v>
      </c>
    </row>
    <row r="215" spans="1:9" ht="40.5" customHeight="1">
      <c r="A215" s="105">
        <v>206</v>
      </c>
      <c r="B215" s="106" t="s">
        <v>212</v>
      </c>
      <c r="C215" s="106" t="s">
        <v>44</v>
      </c>
      <c r="D215" s="106" t="s">
        <v>847</v>
      </c>
      <c r="E215" s="106" t="s">
        <v>0</v>
      </c>
      <c r="F215" s="107" t="s">
        <v>906</v>
      </c>
      <c r="G215" s="108">
        <v>3063400</v>
      </c>
      <c r="H215" s="108">
        <v>0</v>
      </c>
      <c r="I215" s="109">
        <f t="shared" si="3"/>
        <v>0</v>
      </c>
    </row>
    <row r="216" spans="1:9">
      <c r="A216" s="105">
        <v>207</v>
      </c>
      <c r="B216" s="106" t="s">
        <v>212</v>
      </c>
      <c r="C216" s="106" t="s">
        <v>44</v>
      </c>
      <c r="D216" s="106" t="s">
        <v>847</v>
      </c>
      <c r="E216" s="106" t="s">
        <v>45</v>
      </c>
      <c r="F216" s="107" t="s">
        <v>466</v>
      </c>
      <c r="G216" s="108">
        <v>3063400</v>
      </c>
      <c r="H216" s="108">
        <v>0</v>
      </c>
      <c r="I216" s="109">
        <f t="shared" si="3"/>
        <v>0</v>
      </c>
    </row>
    <row r="217" spans="1:9" ht="38.25">
      <c r="A217" s="105">
        <v>208</v>
      </c>
      <c r="B217" s="106" t="s">
        <v>212</v>
      </c>
      <c r="C217" s="106" t="s">
        <v>44</v>
      </c>
      <c r="D217" s="106" t="s">
        <v>732</v>
      </c>
      <c r="E217" s="106" t="s">
        <v>0</v>
      </c>
      <c r="F217" s="107" t="s">
        <v>793</v>
      </c>
      <c r="G217" s="108">
        <v>1653357.3</v>
      </c>
      <c r="H217" s="108">
        <v>1653357.3</v>
      </c>
      <c r="I217" s="109">
        <f t="shared" si="3"/>
        <v>100</v>
      </c>
    </row>
    <row r="218" spans="1:9">
      <c r="A218" s="105">
        <v>209</v>
      </c>
      <c r="B218" s="106" t="s">
        <v>212</v>
      </c>
      <c r="C218" s="106" t="s">
        <v>44</v>
      </c>
      <c r="D218" s="106" t="s">
        <v>732</v>
      </c>
      <c r="E218" s="106" t="s">
        <v>45</v>
      </c>
      <c r="F218" s="107" t="s">
        <v>466</v>
      </c>
      <c r="G218" s="108">
        <v>1653357.3</v>
      </c>
      <c r="H218" s="108">
        <v>1653357.3</v>
      </c>
      <c r="I218" s="109">
        <f t="shared" si="3"/>
        <v>100</v>
      </c>
    </row>
    <row r="219" spans="1:9" ht="42" customHeight="1">
      <c r="A219" s="105">
        <v>210</v>
      </c>
      <c r="B219" s="106" t="s">
        <v>212</v>
      </c>
      <c r="C219" s="106" t="s">
        <v>44</v>
      </c>
      <c r="D219" s="106" t="s">
        <v>849</v>
      </c>
      <c r="E219" s="106" t="s">
        <v>0</v>
      </c>
      <c r="F219" s="107" t="s">
        <v>906</v>
      </c>
      <c r="G219" s="108">
        <v>161232</v>
      </c>
      <c r="H219" s="108">
        <v>0</v>
      </c>
      <c r="I219" s="109">
        <f t="shared" si="3"/>
        <v>0</v>
      </c>
    </row>
    <row r="220" spans="1:9">
      <c r="A220" s="105">
        <v>211</v>
      </c>
      <c r="B220" s="106" t="s">
        <v>212</v>
      </c>
      <c r="C220" s="106" t="s">
        <v>44</v>
      </c>
      <c r="D220" s="106" t="s">
        <v>849</v>
      </c>
      <c r="E220" s="106" t="s">
        <v>45</v>
      </c>
      <c r="F220" s="107" t="s">
        <v>466</v>
      </c>
      <c r="G220" s="108">
        <v>161232</v>
      </c>
      <c r="H220" s="108">
        <v>0</v>
      </c>
      <c r="I220" s="109">
        <f t="shared" si="3"/>
        <v>0</v>
      </c>
    </row>
    <row r="221" spans="1:9">
      <c r="A221" s="105">
        <v>212</v>
      </c>
      <c r="B221" s="106" t="s">
        <v>212</v>
      </c>
      <c r="C221" s="106" t="s">
        <v>55</v>
      </c>
      <c r="D221" s="106" t="s">
        <v>117</v>
      </c>
      <c r="E221" s="106" t="s">
        <v>0</v>
      </c>
      <c r="F221" s="107" t="s">
        <v>787</v>
      </c>
      <c r="G221" s="108">
        <v>309526136.37</v>
      </c>
      <c r="H221" s="108">
        <v>111377551.09</v>
      </c>
      <c r="I221" s="109">
        <f t="shared" si="3"/>
        <v>35.983246001837465</v>
      </c>
    </row>
    <row r="222" spans="1:9" s="104" customFormat="1">
      <c r="A222" s="105">
        <v>213</v>
      </c>
      <c r="B222" s="106" t="s">
        <v>212</v>
      </c>
      <c r="C222" s="106" t="s">
        <v>59</v>
      </c>
      <c r="D222" s="106" t="s">
        <v>117</v>
      </c>
      <c r="E222" s="106" t="s">
        <v>0</v>
      </c>
      <c r="F222" s="107" t="s">
        <v>468</v>
      </c>
      <c r="G222" s="108">
        <v>175116042.5</v>
      </c>
      <c r="H222" s="108">
        <v>4257800</v>
      </c>
      <c r="I222" s="109">
        <f t="shared" si="3"/>
        <v>2.4314162992805186</v>
      </c>
    </row>
    <row r="223" spans="1:9" ht="38.25">
      <c r="A223" s="105">
        <v>214</v>
      </c>
      <c r="B223" s="106" t="s">
        <v>212</v>
      </c>
      <c r="C223" s="106" t="s">
        <v>59</v>
      </c>
      <c r="D223" s="106" t="s">
        <v>135</v>
      </c>
      <c r="E223" s="106" t="s">
        <v>0</v>
      </c>
      <c r="F223" s="107" t="s">
        <v>905</v>
      </c>
      <c r="G223" s="108">
        <v>175116042.5</v>
      </c>
      <c r="H223" s="108">
        <v>4257800</v>
      </c>
      <c r="I223" s="109">
        <f t="shared" si="3"/>
        <v>2.4314162992805186</v>
      </c>
    </row>
    <row r="224" spans="1:9" ht="38.25">
      <c r="A224" s="105">
        <v>215</v>
      </c>
      <c r="B224" s="106" t="s">
        <v>212</v>
      </c>
      <c r="C224" s="106" t="s">
        <v>59</v>
      </c>
      <c r="D224" s="106" t="s">
        <v>411</v>
      </c>
      <c r="E224" s="106" t="s">
        <v>0</v>
      </c>
      <c r="F224" s="107" t="s">
        <v>489</v>
      </c>
      <c r="G224" s="108">
        <v>56353500</v>
      </c>
      <c r="H224" s="108">
        <v>3998000</v>
      </c>
      <c r="I224" s="109">
        <f t="shared" si="3"/>
        <v>7.094501672478196</v>
      </c>
    </row>
    <row r="225" spans="1:9" ht="38.25">
      <c r="A225" s="105">
        <v>216</v>
      </c>
      <c r="B225" s="106" t="s">
        <v>212</v>
      </c>
      <c r="C225" s="106" t="s">
        <v>59</v>
      </c>
      <c r="D225" s="106" t="s">
        <v>412</v>
      </c>
      <c r="E225" s="106" t="s">
        <v>0</v>
      </c>
      <c r="F225" s="107" t="s">
        <v>490</v>
      </c>
      <c r="G225" s="108">
        <v>3998000</v>
      </c>
      <c r="H225" s="108">
        <v>3998000</v>
      </c>
      <c r="I225" s="109">
        <f t="shared" si="3"/>
        <v>100</v>
      </c>
    </row>
    <row r="226" spans="1:9">
      <c r="A226" s="105">
        <v>217</v>
      </c>
      <c r="B226" s="106" t="s">
        <v>212</v>
      </c>
      <c r="C226" s="106" t="s">
        <v>59</v>
      </c>
      <c r="D226" s="106" t="s">
        <v>412</v>
      </c>
      <c r="E226" s="106" t="s">
        <v>45</v>
      </c>
      <c r="F226" s="107" t="s">
        <v>466</v>
      </c>
      <c r="G226" s="108">
        <v>3998000</v>
      </c>
      <c r="H226" s="108">
        <v>3998000</v>
      </c>
      <c r="I226" s="109">
        <f t="shared" si="3"/>
        <v>100</v>
      </c>
    </row>
    <row r="227" spans="1:9" s="104" customFormat="1" ht="25.5">
      <c r="A227" s="105">
        <v>218</v>
      </c>
      <c r="B227" s="106" t="s">
        <v>212</v>
      </c>
      <c r="C227" s="106" t="s">
        <v>59</v>
      </c>
      <c r="D227" s="106" t="s">
        <v>852</v>
      </c>
      <c r="E227" s="106" t="s">
        <v>0</v>
      </c>
      <c r="F227" s="107" t="s">
        <v>907</v>
      </c>
      <c r="G227" s="108">
        <v>50784800</v>
      </c>
      <c r="H227" s="108">
        <v>0</v>
      </c>
      <c r="I227" s="109">
        <f t="shared" si="3"/>
        <v>0</v>
      </c>
    </row>
    <row r="228" spans="1:9">
      <c r="A228" s="105">
        <v>219</v>
      </c>
      <c r="B228" s="106" t="s">
        <v>212</v>
      </c>
      <c r="C228" s="106" t="s">
        <v>59</v>
      </c>
      <c r="D228" s="106" t="s">
        <v>852</v>
      </c>
      <c r="E228" s="106" t="s">
        <v>45</v>
      </c>
      <c r="F228" s="107" t="s">
        <v>466</v>
      </c>
      <c r="G228" s="108">
        <v>50784800</v>
      </c>
      <c r="H228" s="108">
        <v>0</v>
      </c>
      <c r="I228" s="109">
        <f t="shared" si="3"/>
        <v>0</v>
      </c>
    </row>
    <row r="229" spans="1:9" ht="25.5">
      <c r="A229" s="105">
        <v>220</v>
      </c>
      <c r="B229" s="106" t="s">
        <v>212</v>
      </c>
      <c r="C229" s="106" t="s">
        <v>59</v>
      </c>
      <c r="D229" s="106" t="s">
        <v>854</v>
      </c>
      <c r="E229" s="106" t="s">
        <v>0</v>
      </c>
      <c r="F229" s="107" t="s">
        <v>907</v>
      </c>
      <c r="G229" s="108">
        <v>1570700</v>
      </c>
      <c r="H229" s="108">
        <v>0</v>
      </c>
      <c r="I229" s="109">
        <f t="shared" si="3"/>
        <v>0</v>
      </c>
    </row>
    <row r="230" spans="1:9">
      <c r="A230" s="105">
        <v>221</v>
      </c>
      <c r="B230" s="106" t="s">
        <v>212</v>
      </c>
      <c r="C230" s="106" t="s">
        <v>59</v>
      </c>
      <c r="D230" s="106" t="s">
        <v>854</v>
      </c>
      <c r="E230" s="106" t="s">
        <v>45</v>
      </c>
      <c r="F230" s="107" t="s">
        <v>466</v>
      </c>
      <c r="G230" s="108">
        <v>1570700</v>
      </c>
      <c r="H230" s="108">
        <v>0</v>
      </c>
      <c r="I230" s="109">
        <f t="shared" si="3"/>
        <v>0</v>
      </c>
    </row>
    <row r="231" spans="1:9">
      <c r="A231" s="105">
        <v>222</v>
      </c>
      <c r="B231" s="106" t="s">
        <v>212</v>
      </c>
      <c r="C231" s="106" t="s">
        <v>59</v>
      </c>
      <c r="D231" s="106" t="s">
        <v>647</v>
      </c>
      <c r="E231" s="106" t="s">
        <v>0</v>
      </c>
      <c r="F231" s="107" t="s">
        <v>678</v>
      </c>
      <c r="G231" s="108">
        <v>7650120</v>
      </c>
      <c r="H231" s="108">
        <v>234800</v>
      </c>
      <c r="I231" s="109">
        <f t="shared" si="3"/>
        <v>3.0692329009218153</v>
      </c>
    </row>
    <row r="232" spans="1:9" ht="38.25">
      <c r="A232" s="105">
        <v>223</v>
      </c>
      <c r="B232" s="106" t="s">
        <v>212</v>
      </c>
      <c r="C232" s="106" t="s">
        <v>59</v>
      </c>
      <c r="D232" s="106" t="s">
        <v>855</v>
      </c>
      <c r="E232" s="106" t="s">
        <v>0</v>
      </c>
      <c r="F232" s="107" t="s">
        <v>908</v>
      </c>
      <c r="G232" s="108">
        <v>4342300</v>
      </c>
      <c r="H232" s="108">
        <v>0</v>
      </c>
      <c r="I232" s="109">
        <f t="shared" si="3"/>
        <v>0</v>
      </c>
    </row>
    <row r="233" spans="1:9">
      <c r="A233" s="105">
        <v>224</v>
      </c>
      <c r="B233" s="106" t="s">
        <v>212</v>
      </c>
      <c r="C233" s="106" t="s">
        <v>59</v>
      </c>
      <c r="D233" s="106" t="s">
        <v>855</v>
      </c>
      <c r="E233" s="106" t="s">
        <v>45</v>
      </c>
      <c r="F233" s="107" t="s">
        <v>466</v>
      </c>
      <c r="G233" s="108">
        <v>4342300</v>
      </c>
      <c r="H233" s="108">
        <v>0</v>
      </c>
      <c r="I233" s="109">
        <f t="shared" si="3"/>
        <v>0</v>
      </c>
    </row>
    <row r="234" spans="1:9" ht="38.25">
      <c r="A234" s="105">
        <v>225</v>
      </c>
      <c r="B234" s="106" t="s">
        <v>212</v>
      </c>
      <c r="C234" s="106" t="s">
        <v>59</v>
      </c>
      <c r="D234" s="106" t="s">
        <v>857</v>
      </c>
      <c r="E234" s="106" t="s">
        <v>0</v>
      </c>
      <c r="F234" s="107" t="s">
        <v>908</v>
      </c>
      <c r="G234" s="108">
        <v>134400</v>
      </c>
      <c r="H234" s="108">
        <v>0</v>
      </c>
      <c r="I234" s="109">
        <f t="shared" si="3"/>
        <v>0</v>
      </c>
    </row>
    <row r="235" spans="1:9">
      <c r="A235" s="105">
        <v>226</v>
      </c>
      <c r="B235" s="106" t="s">
        <v>212</v>
      </c>
      <c r="C235" s="106" t="s">
        <v>59</v>
      </c>
      <c r="D235" s="106" t="s">
        <v>857</v>
      </c>
      <c r="E235" s="106" t="s">
        <v>45</v>
      </c>
      <c r="F235" s="107" t="s">
        <v>466</v>
      </c>
      <c r="G235" s="108">
        <v>134400</v>
      </c>
      <c r="H235" s="108">
        <v>0</v>
      </c>
      <c r="I235" s="109">
        <f t="shared" si="3"/>
        <v>0</v>
      </c>
    </row>
    <row r="236" spans="1:9" ht="51">
      <c r="A236" s="105">
        <v>227</v>
      </c>
      <c r="B236" s="106" t="s">
        <v>212</v>
      </c>
      <c r="C236" s="106" t="s">
        <v>59</v>
      </c>
      <c r="D236" s="106" t="s">
        <v>740</v>
      </c>
      <c r="E236" s="106" t="s">
        <v>0</v>
      </c>
      <c r="F236" s="107" t="s">
        <v>794</v>
      </c>
      <c r="G236" s="108">
        <v>2759300</v>
      </c>
      <c r="H236" s="108">
        <v>0</v>
      </c>
      <c r="I236" s="109">
        <f t="shared" si="3"/>
        <v>0</v>
      </c>
    </row>
    <row r="237" spans="1:9">
      <c r="A237" s="105">
        <v>228</v>
      </c>
      <c r="B237" s="106" t="s">
        <v>212</v>
      </c>
      <c r="C237" s="106" t="s">
        <v>59</v>
      </c>
      <c r="D237" s="106" t="s">
        <v>740</v>
      </c>
      <c r="E237" s="106" t="s">
        <v>45</v>
      </c>
      <c r="F237" s="107" t="s">
        <v>466</v>
      </c>
      <c r="G237" s="108">
        <v>2759300</v>
      </c>
      <c r="H237" s="108">
        <v>0</v>
      </c>
      <c r="I237" s="109">
        <f t="shared" si="3"/>
        <v>0</v>
      </c>
    </row>
    <row r="238" spans="1:9" ht="38.25">
      <c r="A238" s="105">
        <v>229</v>
      </c>
      <c r="B238" s="106" t="s">
        <v>212</v>
      </c>
      <c r="C238" s="106" t="s">
        <v>59</v>
      </c>
      <c r="D238" s="106" t="s">
        <v>858</v>
      </c>
      <c r="E238" s="106" t="s">
        <v>0</v>
      </c>
      <c r="F238" s="107" t="s">
        <v>909</v>
      </c>
      <c r="G238" s="108">
        <v>234800</v>
      </c>
      <c r="H238" s="108">
        <v>234800</v>
      </c>
      <c r="I238" s="109">
        <f t="shared" si="3"/>
        <v>100</v>
      </c>
    </row>
    <row r="239" spans="1:9">
      <c r="A239" s="105">
        <v>230</v>
      </c>
      <c r="B239" s="106" t="s">
        <v>212</v>
      </c>
      <c r="C239" s="106" t="s">
        <v>59</v>
      </c>
      <c r="D239" s="106" t="s">
        <v>858</v>
      </c>
      <c r="E239" s="106" t="s">
        <v>45</v>
      </c>
      <c r="F239" s="107" t="s">
        <v>466</v>
      </c>
      <c r="G239" s="108">
        <v>234800</v>
      </c>
      <c r="H239" s="108">
        <v>234800</v>
      </c>
      <c r="I239" s="109">
        <f t="shared" si="3"/>
        <v>100</v>
      </c>
    </row>
    <row r="240" spans="1:9" ht="51">
      <c r="A240" s="105">
        <v>231</v>
      </c>
      <c r="B240" s="106" t="s">
        <v>212</v>
      </c>
      <c r="C240" s="106" t="s">
        <v>59</v>
      </c>
      <c r="D240" s="106" t="s">
        <v>742</v>
      </c>
      <c r="E240" s="106" t="s">
        <v>0</v>
      </c>
      <c r="F240" s="107" t="s">
        <v>794</v>
      </c>
      <c r="G240" s="108">
        <v>179320</v>
      </c>
      <c r="H240" s="108">
        <v>0</v>
      </c>
      <c r="I240" s="109">
        <f t="shared" si="3"/>
        <v>0</v>
      </c>
    </row>
    <row r="241" spans="1:9">
      <c r="A241" s="105">
        <v>232</v>
      </c>
      <c r="B241" s="106" t="s">
        <v>212</v>
      </c>
      <c r="C241" s="106" t="s">
        <v>59</v>
      </c>
      <c r="D241" s="106" t="s">
        <v>742</v>
      </c>
      <c r="E241" s="106" t="s">
        <v>45</v>
      </c>
      <c r="F241" s="107" t="s">
        <v>466</v>
      </c>
      <c r="G241" s="108">
        <v>179320</v>
      </c>
      <c r="H241" s="108">
        <v>0</v>
      </c>
      <c r="I241" s="109">
        <f t="shared" si="3"/>
        <v>0</v>
      </c>
    </row>
    <row r="242" spans="1:9" ht="25.5">
      <c r="A242" s="105">
        <v>233</v>
      </c>
      <c r="B242" s="106" t="s">
        <v>212</v>
      </c>
      <c r="C242" s="106" t="s">
        <v>59</v>
      </c>
      <c r="D242" s="106" t="s">
        <v>860</v>
      </c>
      <c r="E242" s="106" t="s">
        <v>0</v>
      </c>
      <c r="F242" s="107" t="s">
        <v>910</v>
      </c>
      <c r="G242" s="108">
        <v>111112422.5</v>
      </c>
      <c r="H242" s="108">
        <v>25000</v>
      </c>
      <c r="I242" s="109">
        <f t="shared" si="3"/>
        <v>2.249973444688419E-2</v>
      </c>
    </row>
    <row r="243" spans="1:9" ht="38.25">
      <c r="A243" s="105">
        <v>234</v>
      </c>
      <c r="B243" s="106" t="s">
        <v>212</v>
      </c>
      <c r="C243" s="106" t="s">
        <v>59</v>
      </c>
      <c r="D243" s="106" t="s">
        <v>862</v>
      </c>
      <c r="E243" s="106" t="s">
        <v>0</v>
      </c>
      <c r="F243" s="107" t="s">
        <v>911</v>
      </c>
      <c r="G243" s="108">
        <v>25000</v>
      </c>
      <c r="H243" s="108">
        <v>25000</v>
      </c>
      <c r="I243" s="109">
        <f t="shared" si="3"/>
        <v>100</v>
      </c>
    </row>
    <row r="244" spans="1:9">
      <c r="A244" s="105">
        <v>235</v>
      </c>
      <c r="B244" s="106" t="s">
        <v>212</v>
      </c>
      <c r="C244" s="106" t="s">
        <v>59</v>
      </c>
      <c r="D244" s="106" t="s">
        <v>862</v>
      </c>
      <c r="E244" s="106" t="s">
        <v>45</v>
      </c>
      <c r="F244" s="107" t="s">
        <v>466</v>
      </c>
      <c r="G244" s="108">
        <v>25000</v>
      </c>
      <c r="H244" s="108">
        <v>25000</v>
      </c>
      <c r="I244" s="109">
        <f t="shared" si="3"/>
        <v>100</v>
      </c>
    </row>
    <row r="245" spans="1:9" ht="38.25">
      <c r="A245" s="105">
        <v>236</v>
      </c>
      <c r="B245" s="106" t="s">
        <v>212</v>
      </c>
      <c r="C245" s="106" t="s">
        <v>59</v>
      </c>
      <c r="D245" s="106" t="s">
        <v>864</v>
      </c>
      <c r="E245" s="106" t="s">
        <v>0</v>
      </c>
      <c r="F245" s="107" t="s">
        <v>912</v>
      </c>
      <c r="G245" s="108">
        <v>107754800</v>
      </c>
      <c r="H245" s="108">
        <v>0</v>
      </c>
      <c r="I245" s="109">
        <f t="shared" si="3"/>
        <v>0</v>
      </c>
    </row>
    <row r="246" spans="1:9">
      <c r="A246" s="105">
        <v>237</v>
      </c>
      <c r="B246" s="106" t="s">
        <v>212</v>
      </c>
      <c r="C246" s="106" t="s">
        <v>59</v>
      </c>
      <c r="D246" s="106" t="s">
        <v>864</v>
      </c>
      <c r="E246" s="106" t="s">
        <v>45</v>
      </c>
      <c r="F246" s="107" t="s">
        <v>466</v>
      </c>
      <c r="G246" s="108">
        <v>107754800</v>
      </c>
      <c r="H246" s="108">
        <v>0</v>
      </c>
      <c r="I246" s="109">
        <f t="shared" si="3"/>
        <v>0</v>
      </c>
    </row>
    <row r="247" spans="1:9" ht="38.25">
      <c r="A247" s="105">
        <v>238</v>
      </c>
      <c r="B247" s="106" t="s">
        <v>212</v>
      </c>
      <c r="C247" s="106" t="s">
        <v>59</v>
      </c>
      <c r="D247" s="106" t="s">
        <v>866</v>
      </c>
      <c r="E247" s="106" t="s">
        <v>0</v>
      </c>
      <c r="F247" s="107" t="s">
        <v>913</v>
      </c>
      <c r="G247" s="108">
        <v>3332622.5</v>
      </c>
      <c r="H247" s="108">
        <v>0</v>
      </c>
      <c r="I247" s="109">
        <f t="shared" si="3"/>
        <v>0</v>
      </c>
    </row>
    <row r="248" spans="1:9">
      <c r="A248" s="105">
        <v>239</v>
      </c>
      <c r="B248" s="106" t="s">
        <v>212</v>
      </c>
      <c r="C248" s="106" t="s">
        <v>59</v>
      </c>
      <c r="D248" s="106" t="s">
        <v>866</v>
      </c>
      <c r="E248" s="106" t="s">
        <v>45</v>
      </c>
      <c r="F248" s="107" t="s">
        <v>466</v>
      </c>
      <c r="G248" s="108">
        <v>3332622.5</v>
      </c>
      <c r="H248" s="108">
        <v>0</v>
      </c>
      <c r="I248" s="109">
        <f t="shared" si="3"/>
        <v>0</v>
      </c>
    </row>
    <row r="249" spans="1:9">
      <c r="A249" s="105">
        <v>240</v>
      </c>
      <c r="B249" s="106" t="s">
        <v>212</v>
      </c>
      <c r="C249" s="106" t="s">
        <v>62</v>
      </c>
      <c r="D249" s="106" t="s">
        <v>117</v>
      </c>
      <c r="E249" s="106" t="s">
        <v>0</v>
      </c>
      <c r="F249" s="107" t="s">
        <v>472</v>
      </c>
      <c r="G249" s="108">
        <v>128995588.67</v>
      </c>
      <c r="H249" s="108">
        <v>103518953.2</v>
      </c>
      <c r="I249" s="109">
        <f t="shared" si="3"/>
        <v>80.24999480007412</v>
      </c>
    </row>
    <row r="250" spans="1:9" ht="38.25">
      <c r="A250" s="105">
        <v>241</v>
      </c>
      <c r="B250" s="106" t="s">
        <v>212</v>
      </c>
      <c r="C250" s="106" t="s">
        <v>62</v>
      </c>
      <c r="D250" s="106" t="s">
        <v>135</v>
      </c>
      <c r="E250" s="106" t="s">
        <v>0</v>
      </c>
      <c r="F250" s="107" t="s">
        <v>905</v>
      </c>
      <c r="G250" s="108">
        <v>7844025.9299999997</v>
      </c>
      <c r="H250" s="108">
        <v>6552418.7699999996</v>
      </c>
      <c r="I250" s="109">
        <f t="shared" si="3"/>
        <v>83.533874422059696</v>
      </c>
    </row>
    <row r="251" spans="1:9" s="104" customFormat="1" ht="25.5">
      <c r="A251" s="105">
        <v>242</v>
      </c>
      <c r="B251" s="106" t="s">
        <v>212</v>
      </c>
      <c r="C251" s="106" t="s">
        <v>62</v>
      </c>
      <c r="D251" s="106" t="s">
        <v>137</v>
      </c>
      <c r="E251" s="106" t="s">
        <v>0</v>
      </c>
      <c r="F251" s="107" t="s">
        <v>795</v>
      </c>
      <c r="G251" s="108">
        <v>7844025.9299999997</v>
      </c>
      <c r="H251" s="108">
        <v>6552418.7699999996</v>
      </c>
      <c r="I251" s="109">
        <f t="shared" si="3"/>
        <v>83.533874422059696</v>
      </c>
    </row>
    <row r="252" spans="1:9" ht="25.5">
      <c r="A252" s="105">
        <v>243</v>
      </c>
      <c r="B252" s="106" t="s">
        <v>212</v>
      </c>
      <c r="C252" s="106" t="s">
        <v>62</v>
      </c>
      <c r="D252" s="106" t="s">
        <v>63</v>
      </c>
      <c r="E252" s="106" t="s">
        <v>0</v>
      </c>
      <c r="F252" s="107" t="s">
        <v>491</v>
      </c>
      <c r="G252" s="108">
        <v>7844025.9299999997</v>
      </c>
      <c r="H252" s="108">
        <v>6552418.7699999996</v>
      </c>
      <c r="I252" s="109">
        <f t="shared" si="3"/>
        <v>83.533874422059696</v>
      </c>
    </row>
    <row r="253" spans="1:9" ht="25.5">
      <c r="A253" s="105">
        <v>244</v>
      </c>
      <c r="B253" s="106" t="s">
        <v>212</v>
      </c>
      <c r="C253" s="106" t="s">
        <v>62</v>
      </c>
      <c r="D253" s="106" t="s">
        <v>63</v>
      </c>
      <c r="E253" s="106" t="s">
        <v>7</v>
      </c>
      <c r="F253" s="107" t="s">
        <v>424</v>
      </c>
      <c r="G253" s="108">
        <v>5093643.93</v>
      </c>
      <c r="H253" s="108">
        <v>4948916.67</v>
      </c>
      <c r="I253" s="109">
        <f t="shared" si="3"/>
        <v>97.158669471424957</v>
      </c>
    </row>
    <row r="254" spans="1:9">
      <c r="A254" s="105">
        <v>245</v>
      </c>
      <c r="B254" s="106" t="s">
        <v>212</v>
      </c>
      <c r="C254" s="106" t="s">
        <v>62</v>
      </c>
      <c r="D254" s="106" t="s">
        <v>63</v>
      </c>
      <c r="E254" s="106" t="s">
        <v>47</v>
      </c>
      <c r="F254" s="107" t="s">
        <v>488</v>
      </c>
      <c r="G254" s="108">
        <v>2750382</v>
      </c>
      <c r="H254" s="108">
        <v>1603502.1</v>
      </c>
      <c r="I254" s="109">
        <f t="shared" si="3"/>
        <v>58.301068724271751</v>
      </c>
    </row>
    <row r="255" spans="1:9" s="104" customFormat="1" ht="25.5">
      <c r="A255" s="105">
        <v>246</v>
      </c>
      <c r="B255" s="106" t="s">
        <v>212</v>
      </c>
      <c r="C255" s="106" t="s">
        <v>62</v>
      </c>
      <c r="D255" s="106" t="s">
        <v>649</v>
      </c>
      <c r="E255" s="106" t="s">
        <v>0</v>
      </c>
      <c r="F255" s="107" t="s">
        <v>679</v>
      </c>
      <c r="G255" s="108">
        <v>115333408.94</v>
      </c>
      <c r="H255" s="108">
        <v>92434291.900000006</v>
      </c>
      <c r="I255" s="109">
        <f t="shared" si="3"/>
        <v>80.145287258514301</v>
      </c>
    </row>
    <row r="256" spans="1:9" ht="25.5">
      <c r="A256" s="105">
        <v>247</v>
      </c>
      <c r="B256" s="106" t="s">
        <v>212</v>
      </c>
      <c r="C256" s="106" t="s">
        <v>62</v>
      </c>
      <c r="D256" s="106" t="s">
        <v>651</v>
      </c>
      <c r="E256" s="106" t="s">
        <v>0</v>
      </c>
      <c r="F256" s="107" t="s">
        <v>680</v>
      </c>
      <c r="G256" s="108">
        <v>304000</v>
      </c>
      <c r="H256" s="108">
        <v>304000</v>
      </c>
      <c r="I256" s="109">
        <f t="shared" si="3"/>
        <v>100</v>
      </c>
    </row>
    <row r="257" spans="1:9" ht="25.5">
      <c r="A257" s="105">
        <v>248</v>
      </c>
      <c r="B257" s="106" t="s">
        <v>212</v>
      </c>
      <c r="C257" s="106" t="s">
        <v>62</v>
      </c>
      <c r="D257" s="106" t="s">
        <v>651</v>
      </c>
      <c r="E257" s="106" t="s">
        <v>7</v>
      </c>
      <c r="F257" s="107" t="s">
        <v>424</v>
      </c>
      <c r="G257" s="108">
        <v>304000</v>
      </c>
      <c r="H257" s="108">
        <v>304000</v>
      </c>
      <c r="I257" s="109">
        <f t="shared" si="3"/>
        <v>100</v>
      </c>
    </row>
    <row r="258" spans="1:9" ht="25.5">
      <c r="A258" s="105">
        <v>249</v>
      </c>
      <c r="B258" s="106" t="s">
        <v>212</v>
      </c>
      <c r="C258" s="106" t="s">
        <v>62</v>
      </c>
      <c r="D258" s="106" t="s">
        <v>653</v>
      </c>
      <c r="E258" s="106" t="s">
        <v>0</v>
      </c>
      <c r="F258" s="107" t="s">
        <v>681</v>
      </c>
      <c r="G258" s="108">
        <v>231910.66</v>
      </c>
      <c r="H258" s="108">
        <v>0</v>
      </c>
      <c r="I258" s="109">
        <f t="shared" si="3"/>
        <v>0</v>
      </c>
    </row>
    <row r="259" spans="1:9" ht="25.5">
      <c r="A259" s="105">
        <v>250</v>
      </c>
      <c r="B259" s="106" t="s">
        <v>212</v>
      </c>
      <c r="C259" s="106" t="s">
        <v>62</v>
      </c>
      <c r="D259" s="106" t="s">
        <v>653</v>
      </c>
      <c r="E259" s="106" t="s">
        <v>7</v>
      </c>
      <c r="F259" s="107" t="s">
        <v>424</v>
      </c>
      <c r="G259" s="108">
        <v>231910.66</v>
      </c>
      <c r="H259" s="108">
        <v>0</v>
      </c>
      <c r="I259" s="109">
        <f t="shared" si="3"/>
        <v>0</v>
      </c>
    </row>
    <row r="260" spans="1:9" ht="38.25">
      <c r="A260" s="105">
        <v>251</v>
      </c>
      <c r="B260" s="106" t="s">
        <v>212</v>
      </c>
      <c r="C260" s="106" t="s">
        <v>62</v>
      </c>
      <c r="D260" s="106" t="s">
        <v>744</v>
      </c>
      <c r="E260" s="106" t="s">
        <v>0</v>
      </c>
      <c r="F260" s="107" t="s">
        <v>796</v>
      </c>
      <c r="G260" s="108">
        <v>13537925.34</v>
      </c>
      <c r="H260" s="108">
        <v>10932620.83</v>
      </c>
      <c r="I260" s="109">
        <f t="shared" si="3"/>
        <v>80.755511316773152</v>
      </c>
    </row>
    <row r="261" spans="1:9" ht="25.5">
      <c r="A261" s="105">
        <v>252</v>
      </c>
      <c r="B261" s="106" t="s">
        <v>212</v>
      </c>
      <c r="C261" s="106" t="s">
        <v>62</v>
      </c>
      <c r="D261" s="106" t="s">
        <v>744</v>
      </c>
      <c r="E261" s="106" t="s">
        <v>7</v>
      </c>
      <c r="F261" s="107" t="s">
        <v>424</v>
      </c>
      <c r="G261" s="108">
        <v>13537925.34</v>
      </c>
      <c r="H261" s="108">
        <v>10932620.83</v>
      </c>
      <c r="I261" s="109">
        <f t="shared" si="3"/>
        <v>80.755511316773152</v>
      </c>
    </row>
    <row r="262" spans="1:9" ht="51">
      <c r="A262" s="105">
        <v>253</v>
      </c>
      <c r="B262" s="106" t="s">
        <v>212</v>
      </c>
      <c r="C262" s="106" t="s">
        <v>62</v>
      </c>
      <c r="D262" s="106" t="s">
        <v>746</v>
      </c>
      <c r="E262" s="106" t="s">
        <v>0</v>
      </c>
      <c r="F262" s="107" t="s">
        <v>797</v>
      </c>
      <c r="G262" s="108">
        <v>30000000</v>
      </c>
      <c r="H262" s="108">
        <v>23656179.780000001</v>
      </c>
      <c r="I262" s="109">
        <f t="shared" si="3"/>
        <v>78.853932599999993</v>
      </c>
    </row>
    <row r="263" spans="1:9" ht="25.5">
      <c r="A263" s="105">
        <v>254</v>
      </c>
      <c r="B263" s="106" t="s">
        <v>212</v>
      </c>
      <c r="C263" s="106" t="s">
        <v>62</v>
      </c>
      <c r="D263" s="106" t="s">
        <v>746</v>
      </c>
      <c r="E263" s="106" t="s">
        <v>7</v>
      </c>
      <c r="F263" s="107" t="s">
        <v>424</v>
      </c>
      <c r="G263" s="108">
        <v>30000000</v>
      </c>
      <c r="H263" s="108">
        <v>23656179.780000001</v>
      </c>
      <c r="I263" s="109">
        <f t="shared" si="3"/>
        <v>78.853932599999993</v>
      </c>
    </row>
    <row r="264" spans="1:9" ht="40.5" customHeight="1">
      <c r="A264" s="105">
        <v>255</v>
      </c>
      <c r="B264" s="106" t="s">
        <v>212</v>
      </c>
      <c r="C264" s="106" t="s">
        <v>62</v>
      </c>
      <c r="D264" s="106" t="s">
        <v>996</v>
      </c>
      <c r="E264" s="106" t="s">
        <v>0</v>
      </c>
      <c r="F264" s="107" t="s">
        <v>1013</v>
      </c>
      <c r="G264" s="108">
        <v>440730.94</v>
      </c>
      <c r="H264" s="108">
        <v>440730.94</v>
      </c>
      <c r="I264" s="109">
        <f t="shared" si="3"/>
        <v>100</v>
      </c>
    </row>
    <row r="265" spans="1:9" ht="25.5">
      <c r="A265" s="105">
        <v>256</v>
      </c>
      <c r="B265" s="106" t="s">
        <v>212</v>
      </c>
      <c r="C265" s="106" t="s">
        <v>62</v>
      </c>
      <c r="D265" s="106" t="s">
        <v>996</v>
      </c>
      <c r="E265" s="106" t="s">
        <v>7</v>
      </c>
      <c r="F265" s="107" t="s">
        <v>424</v>
      </c>
      <c r="G265" s="108">
        <v>440730.94</v>
      </c>
      <c r="H265" s="108">
        <v>440730.94</v>
      </c>
      <c r="I265" s="109">
        <f t="shared" ref="I265:I328" si="4">H265/G265*100</f>
        <v>100</v>
      </c>
    </row>
    <row r="266" spans="1:9" ht="25.5">
      <c r="A266" s="105">
        <v>257</v>
      </c>
      <c r="B266" s="106" t="s">
        <v>212</v>
      </c>
      <c r="C266" s="106" t="s">
        <v>62</v>
      </c>
      <c r="D266" s="106" t="s">
        <v>748</v>
      </c>
      <c r="E266" s="106" t="s">
        <v>0</v>
      </c>
      <c r="F266" s="107" t="s">
        <v>798</v>
      </c>
      <c r="G266" s="108">
        <v>70818842</v>
      </c>
      <c r="H266" s="108">
        <v>57100760.350000001</v>
      </c>
      <c r="I266" s="109">
        <f t="shared" si="4"/>
        <v>80.629333574813316</v>
      </c>
    </row>
    <row r="267" spans="1:9" ht="25.5">
      <c r="A267" s="105">
        <v>258</v>
      </c>
      <c r="B267" s="106" t="s">
        <v>212</v>
      </c>
      <c r="C267" s="106" t="s">
        <v>62</v>
      </c>
      <c r="D267" s="106" t="s">
        <v>748</v>
      </c>
      <c r="E267" s="106" t="s">
        <v>7</v>
      </c>
      <c r="F267" s="107" t="s">
        <v>424</v>
      </c>
      <c r="G267" s="108">
        <v>70818842</v>
      </c>
      <c r="H267" s="108">
        <v>57100760.350000001</v>
      </c>
      <c r="I267" s="109">
        <f t="shared" si="4"/>
        <v>80.629333574813316</v>
      </c>
    </row>
    <row r="268" spans="1:9">
      <c r="A268" s="105">
        <v>259</v>
      </c>
      <c r="B268" s="106" t="s">
        <v>212</v>
      </c>
      <c r="C268" s="106" t="s">
        <v>62</v>
      </c>
      <c r="D268" s="106" t="s">
        <v>116</v>
      </c>
      <c r="E268" s="106" t="s">
        <v>0</v>
      </c>
      <c r="F268" s="107" t="s">
        <v>420</v>
      </c>
      <c r="G268" s="108">
        <v>5818153.7999999998</v>
      </c>
      <c r="H268" s="108">
        <v>4532242.53</v>
      </c>
      <c r="I268" s="109">
        <f t="shared" si="4"/>
        <v>77.898293613345189</v>
      </c>
    </row>
    <row r="269" spans="1:9">
      <c r="A269" s="105">
        <v>260</v>
      </c>
      <c r="B269" s="106" t="s">
        <v>212</v>
      </c>
      <c r="C269" s="106" t="s">
        <v>62</v>
      </c>
      <c r="D269" s="106" t="s">
        <v>64</v>
      </c>
      <c r="E269" s="106" t="s">
        <v>0</v>
      </c>
      <c r="F269" s="107" t="s">
        <v>492</v>
      </c>
      <c r="G269" s="108">
        <v>5818153.7999999998</v>
      </c>
      <c r="H269" s="108">
        <v>4532242.53</v>
      </c>
      <c r="I269" s="109">
        <f t="shared" si="4"/>
        <v>77.898293613345189</v>
      </c>
    </row>
    <row r="270" spans="1:9" ht="25.5">
      <c r="A270" s="105">
        <v>261</v>
      </c>
      <c r="B270" s="106" t="s">
        <v>212</v>
      </c>
      <c r="C270" s="106" t="s">
        <v>62</v>
      </c>
      <c r="D270" s="106" t="s">
        <v>64</v>
      </c>
      <c r="E270" s="106" t="s">
        <v>7</v>
      </c>
      <c r="F270" s="107" t="s">
        <v>424</v>
      </c>
      <c r="G270" s="108">
        <v>5818153.7999999998</v>
      </c>
      <c r="H270" s="108">
        <v>4532242.53</v>
      </c>
      <c r="I270" s="109">
        <f t="shared" si="4"/>
        <v>77.898293613345189</v>
      </c>
    </row>
    <row r="271" spans="1:9">
      <c r="A271" s="105">
        <v>262</v>
      </c>
      <c r="B271" s="106" t="s">
        <v>212</v>
      </c>
      <c r="C271" s="106" t="s">
        <v>65</v>
      </c>
      <c r="D271" s="106" t="s">
        <v>117</v>
      </c>
      <c r="E271" s="106" t="s">
        <v>0</v>
      </c>
      <c r="F271" s="107" t="s">
        <v>473</v>
      </c>
      <c r="G271" s="108">
        <v>5414505.2000000002</v>
      </c>
      <c r="H271" s="108">
        <v>3600797.89</v>
      </c>
      <c r="I271" s="109">
        <f t="shared" si="4"/>
        <v>66.502806018175036</v>
      </c>
    </row>
    <row r="272" spans="1:9">
      <c r="A272" s="105">
        <v>263</v>
      </c>
      <c r="B272" s="106" t="s">
        <v>212</v>
      </c>
      <c r="C272" s="106" t="s">
        <v>65</v>
      </c>
      <c r="D272" s="106" t="s">
        <v>116</v>
      </c>
      <c r="E272" s="106" t="s">
        <v>0</v>
      </c>
      <c r="F272" s="107" t="s">
        <v>420</v>
      </c>
      <c r="G272" s="108">
        <v>5414505.2000000002</v>
      </c>
      <c r="H272" s="108">
        <v>3600797.89</v>
      </c>
      <c r="I272" s="109">
        <f t="shared" si="4"/>
        <v>66.502806018175036</v>
      </c>
    </row>
    <row r="273" spans="1:9">
      <c r="A273" s="105">
        <v>264</v>
      </c>
      <c r="B273" s="106" t="s">
        <v>212</v>
      </c>
      <c r="C273" s="106" t="s">
        <v>65</v>
      </c>
      <c r="D273" s="106" t="s">
        <v>25</v>
      </c>
      <c r="E273" s="106" t="s">
        <v>0</v>
      </c>
      <c r="F273" s="107" t="s">
        <v>439</v>
      </c>
      <c r="G273" s="108">
        <v>4535219.2</v>
      </c>
      <c r="H273" s="108">
        <v>3132270.97</v>
      </c>
      <c r="I273" s="109">
        <f t="shared" si="4"/>
        <v>69.06548133329477</v>
      </c>
    </row>
    <row r="274" spans="1:9">
      <c r="A274" s="105">
        <v>265</v>
      </c>
      <c r="B274" s="106" t="s">
        <v>212</v>
      </c>
      <c r="C274" s="106" t="s">
        <v>65</v>
      </c>
      <c r="D274" s="106" t="s">
        <v>25</v>
      </c>
      <c r="E274" s="106" t="s">
        <v>26</v>
      </c>
      <c r="F274" s="107" t="s">
        <v>774</v>
      </c>
      <c r="G274" s="108">
        <v>3714503.29</v>
      </c>
      <c r="H274" s="108">
        <v>2579695.4900000002</v>
      </c>
      <c r="I274" s="109">
        <f t="shared" si="4"/>
        <v>69.449271910592387</v>
      </c>
    </row>
    <row r="275" spans="1:9" ht="25.5">
      <c r="A275" s="105">
        <v>266</v>
      </c>
      <c r="B275" s="106" t="s">
        <v>212</v>
      </c>
      <c r="C275" s="106" t="s">
        <v>65</v>
      </c>
      <c r="D275" s="106" t="s">
        <v>25</v>
      </c>
      <c r="E275" s="106" t="s">
        <v>7</v>
      </c>
      <c r="F275" s="107" t="s">
        <v>424</v>
      </c>
      <c r="G275" s="108">
        <v>620141.81000000006</v>
      </c>
      <c r="H275" s="108">
        <v>352001.38</v>
      </c>
      <c r="I275" s="109">
        <f t="shared" si="4"/>
        <v>56.761433324419777</v>
      </c>
    </row>
    <row r="276" spans="1:9">
      <c r="A276" s="105">
        <v>267</v>
      </c>
      <c r="B276" s="106" t="s">
        <v>212</v>
      </c>
      <c r="C276" s="106" t="s">
        <v>65</v>
      </c>
      <c r="D276" s="106" t="s">
        <v>25</v>
      </c>
      <c r="E276" s="106" t="s">
        <v>8</v>
      </c>
      <c r="F276" s="107" t="s">
        <v>425</v>
      </c>
      <c r="G276" s="108">
        <v>200574.1</v>
      </c>
      <c r="H276" s="108">
        <v>200574.1</v>
      </c>
      <c r="I276" s="109">
        <f t="shared" si="4"/>
        <v>100</v>
      </c>
    </row>
    <row r="277" spans="1:9">
      <c r="A277" s="105">
        <v>268</v>
      </c>
      <c r="B277" s="106" t="s">
        <v>212</v>
      </c>
      <c r="C277" s="106" t="s">
        <v>65</v>
      </c>
      <c r="D277" s="106" t="s">
        <v>67</v>
      </c>
      <c r="E277" s="106" t="s">
        <v>0</v>
      </c>
      <c r="F277" s="107" t="s">
        <v>493</v>
      </c>
      <c r="G277" s="108">
        <v>220000</v>
      </c>
      <c r="H277" s="108">
        <v>0</v>
      </c>
      <c r="I277" s="109">
        <f t="shared" si="4"/>
        <v>0</v>
      </c>
    </row>
    <row r="278" spans="1:9">
      <c r="A278" s="105">
        <v>269</v>
      </c>
      <c r="B278" s="106" t="s">
        <v>212</v>
      </c>
      <c r="C278" s="106" t="s">
        <v>65</v>
      </c>
      <c r="D278" s="106" t="s">
        <v>67</v>
      </c>
      <c r="E278" s="106" t="s">
        <v>47</v>
      </c>
      <c r="F278" s="107" t="s">
        <v>488</v>
      </c>
      <c r="G278" s="108">
        <v>220000</v>
      </c>
      <c r="H278" s="108">
        <v>0</v>
      </c>
      <c r="I278" s="109">
        <f t="shared" si="4"/>
        <v>0</v>
      </c>
    </row>
    <row r="279" spans="1:9" s="104" customFormat="1" ht="25.5">
      <c r="A279" s="105">
        <v>270</v>
      </c>
      <c r="B279" s="106" t="s">
        <v>212</v>
      </c>
      <c r="C279" s="106" t="s">
        <v>65</v>
      </c>
      <c r="D279" s="106" t="s">
        <v>6</v>
      </c>
      <c r="E279" s="106" t="s">
        <v>0</v>
      </c>
      <c r="F279" s="107" t="s">
        <v>423</v>
      </c>
      <c r="G279" s="108">
        <v>659286</v>
      </c>
      <c r="H279" s="108">
        <v>468526.92</v>
      </c>
      <c r="I279" s="109">
        <f t="shared" si="4"/>
        <v>71.065807555446341</v>
      </c>
    </row>
    <row r="280" spans="1:9" ht="25.5">
      <c r="A280" s="105">
        <v>271</v>
      </c>
      <c r="B280" s="106" t="s">
        <v>212</v>
      </c>
      <c r="C280" s="106" t="s">
        <v>65</v>
      </c>
      <c r="D280" s="106" t="s">
        <v>6</v>
      </c>
      <c r="E280" s="106" t="s">
        <v>4</v>
      </c>
      <c r="F280" s="107" t="s">
        <v>422</v>
      </c>
      <c r="G280" s="108">
        <v>659286</v>
      </c>
      <c r="H280" s="108">
        <v>468526.92</v>
      </c>
      <c r="I280" s="109">
        <f t="shared" si="4"/>
        <v>71.065807555446341</v>
      </c>
    </row>
    <row r="281" spans="1:9">
      <c r="A281" s="105">
        <v>272</v>
      </c>
      <c r="B281" s="106" t="s">
        <v>212</v>
      </c>
      <c r="C281" s="106" t="s">
        <v>68</v>
      </c>
      <c r="D281" s="106" t="s">
        <v>117</v>
      </c>
      <c r="E281" s="106" t="s">
        <v>0</v>
      </c>
      <c r="F281" s="107" t="s">
        <v>788</v>
      </c>
      <c r="G281" s="108">
        <v>6262286</v>
      </c>
      <c r="H281" s="108">
        <v>0</v>
      </c>
      <c r="I281" s="109">
        <f t="shared" si="4"/>
        <v>0</v>
      </c>
    </row>
    <row r="282" spans="1:9">
      <c r="A282" s="105">
        <v>273</v>
      </c>
      <c r="B282" s="106" t="s">
        <v>212</v>
      </c>
      <c r="C282" s="106" t="s">
        <v>998</v>
      </c>
      <c r="D282" s="106" t="s">
        <v>117</v>
      </c>
      <c r="E282" s="106" t="s">
        <v>0</v>
      </c>
      <c r="F282" s="107" t="s">
        <v>1014</v>
      </c>
      <c r="G282" s="108">
        <v>6262286</v>
      </c>
      <c r="H282" s="108">
        <v>0</v>
      </c>
      <c r="I282" s="109">
        <f t="shared" si="4"/>
        <v>0</v>
      </c>
    </row>
    <row r="283" spans="1:9" ht="38.25">
      <c r="A283" s="105">
        <v>274</v>
      </c>
      <c r="B283" s="106" t="s">
        <v>212</v>
      </c>
      <c r="C283" s="106" t="s">
        <v>998</v>
      </c>
      <c r="D283" s="106" t="s">
        <v>135</v>
      </c>
      <c r="E283" s="106" t="s">
        <v>0</v>
      </c>
      <c r="F283" s="107" t="s">
        <v>905</v>
      </c>
      <c r="G283" s="108">
        <v>6262286</v>
      </c>
      <c r="H283" s="108">
        <v>0</v>
      </c>
      <c r="I283" s="109">
        <f t="shared" si="4"/>
        <v>0</v>
      </c>
    </row>
    <row r="284" spans="1:9" s="104" customFormat="1">
      <c r="A284" s="105">
        <v>275</v>
      </c>
      <c r="B284" s="106" t="s">
        <v>212</v>
      </c>
      <c r="C284" s="106" t="s">
        <v>998</v>
      </c>
      <c r="D284" s="106" t="s">
        <v>1000</v>
      </c>
      <c r="E284" s="106" t="s">
        <v>0</v>
      </c>
      <c r="F284" s="107" t="s">
        <v>1015</v>
      </c>
      <c r="G284" s="108">
        <v>6262286</v>
      </c>
      <c r="H284" s="108">
        <v>0</v>
      </c>
      <c r="I284" s="109">
        <f t="shared" si="4"/>
        <v>0</v>
      </c>
    </row>
    <row r="285" spans="1:9" s="104" customFormat="1" ht="25.5">
      <c r="A285" s="105">
        <v>276</v>
      </c>
      <c r="B285" s="106" t="s">
        <v>212</v>
      </c>
      <c r="C285" s="106" t="s">
        <v>998</v>
      </c>
      <c r="D285" s="106" t="s">
        <v>1002</v>
      </c>
      <c r="E285" s="106" t="s">
        <v>0</v>
      </c>
      <c r="F285" s="107" t="s">
        <v>1016</v>
      </c>
      <c r="G285" s="108">
        <v>6262286</v>
      </c>
      <c r="H285" s="108">
        <v>0</v>
      </c>
      <c r="I285" s="109">
        <f t="shared" si="4"/>
        <v>0</v>
      </c>
    </row>
    <row r="286" spans="1:9" ht="25.5">
      <c r="A286" s="105">
        <v>277</v>
      </c>
      <c r="B286" s="106" t="s">
        <v>212</v>
      </c>
      <c r="C286" s="106" t="s">
        <v>998</v>
      </c>
      <c r="D286" s="106" t="s">
        <v>1002</v>
      </c>
      <c r="E286" s="106" t="s">
        <v>7</v>
      </c>
      <c r="F286" s="107" t="s">
        <v>424</v>
      </c>
      <c r="G286" s="108">
        <v>6262286</v>
      </c>
      <c r="H286" s="108">
        <v>0</v>
      </c>
      <c r="I286" s="109">
        <f t="shared" si="4"/>
        <v>0</v>
      </c>
    </row>
    <row r="287" spans="1:9">
      <c r="A287" s="105">
        <v>278</v>
      </c>
      <c r="B287" s="106" t="s">
        <v>212</v>
      </c>
      <c r="C287" s="106" t="s">
        <v>71</v>
      </c>
      <c r="D287" s="106" t="s">
        <v>117</v>
      </c>
      <c r="E287" s="106" t="s">
        <v>0</v>
      </c>
      <c r="F287" s="107" t="s">
        <v>799</v>
      </c>
      <c r="G287" s="108">
        <v>25000</v>
      </c>
      <c r="H287" s="108">
        <v>25000</v>
      </c>
      <c r="I287" s="109">
        <f t="shared" si="4"/>
        <v>100</v>
      </c>
    </row>
    <row r="288" spans="1:9">
      <c r="A288" s="105">
        <v>279</v>
      </c>
      <c r="B288" s="106" t="s">
        <v>212</v>
      </c>
      <c r="C288" s="106" t="s">
        <v>77</v>
      </c>
      <c r="D288" s="106" t="s">
        <v>117</v>
      </c>
      <c r="E288" s="106" t="s">
        <v>0</v>
      </c>
      <c r="F288" s="107" t="s">
        <v>508</v>
      </c>
      <c r="G288" s="108">
        <v>25000</v>
      </c>
      <c r="H288" s="108">
        <v>25000</v>
      </c>
      <c r="I288" s="109">
        <f t="shared" si="4"/>
        <v>100</v>
      </c>
    </row>
    <row r="289" spans="1:9" ht="38.25">
      <c r="A289" s="105">
        <v>280</v>
      </c>
      <c r="B289" s="106" t="s">
        <v>212</v>
      </c>
      <c r="C289" s="106" t="s">
        <v>77</v>
      </c>
      <c r="D289" s="106" t="s">
        <v>135</v>
      </c>
      <c r="E289" s="106" t="s">
        <v>0</v>
      </c>
      <c r="F289" s="107" t="s">
        <v>905</v>
      </c>
      <c r="G289" s="108">
        <v>25000</v>
      </c>
      <c r="H289" s="108">
        <v>25000</v>
      </c>
      <c r="I289" s="109">
        <f t="shared" si="4"/>
        <v>100</v>
      </c>
    </row>
    <row r="290" spans="1:9" s="104" customFormat="1">
      <c r="A290" s="105">
        <v>281</v>
      </c>
      <c r="B290" s="106" t="s">
        <v>212</v>
      </c>
      <c r="C290" s="106" t="s">
        <v>77</v>
      </c>
      <c r="D290" s="106" t="s">
        <v>875</v>
      </c>
      <c r="E290" s="106" t="s">
        <v>0</v>
      </c>
      <c r="F290" s="107" t="s">
        <v>914</v>
      </c>
      <c r="G290" s="108">
        <v>25000</v>
      </c>
      <c r="H290" s="108">
        <v>25000</v>
      </c>
      <c r="I290" s="109">
        <f t="shared" si="4"/>
        <v>100</v>
      </c>
    </row>
    <row r="291" spans="1:9" ht="38.25">
      <c r="A291" s="105">
        <v>282</v>
      </c>
      <c r="B291" s="106" t="s">
        <v>212</v>
      </c>
      <c r="C291" s="106" t="s">
        <v>77</v>
      </c>
      <c r="D291" s="106" t="s">
        <v>877</v>
      </c>
      <c r="E291" s="106" t="s">
        <v>0</v>
      </c>
      <c r="F291" s="107" t="s">
        <v>915</v>
      </c>
      <c r="G291" s="108">
        <v>25000</v>
      </c>
      <c r="H291" s="108">
        <v>25000</v>
      </c>
      <c r="I291" s="109">
        <f t="shared" si="4"/>
        <v>100</v>
      </c>
    </row>
    <row r="292" spans="1:9">
      <c r="A292" s="105">
        <v>283</v>
      </c>
      <c r="B292" s="106" t="s">
        <v>212</v>
      </c>
      <c r="C292" s="106" t="s">
        <v>77</v>
      </c>
      <c r="D292" s="106" t="s">
        <v>877</v>
      </c>
      <c r="E292" s="106" t="s">
        <v>45</v>
      </c>
      <c r="F292" s="107" t="s">
        <v>466</v>
      </c>
      <c r="G292" s="108">
        <v>25000</v>
      </c>
      <c r="H292" s="108">
        <v>25000</v>
      </c>
      <c r="I292" s="109">
        <f t="shared" si="4"/>
        <v>100</v>
      </c>
    </row>
    <row r="293" spans="1:9">
      <c r="A293" s="105">
        <v>284</v>
      </c>
      <c r="B293" s="106" t="s">
        <v>212</v>
      </c>
      <c r="C293" s="106" t="s">
        <v>92</v>
      </c>
      <c r="D293" s="106" t="s">
        <v>117</v>
      </c>
      <c r="E293" s="106" t="s">
        <v>0</v>
      </c>
      <c r="F293" s="107" t="s">
        <v>806</v>
      </c>
      <c r="G293" s="108">
        <v>25000</v>
      </c>
      <c r="H293" s="108">
        <v>25000</v>
      </c>
      <c r="I293" s="109">
        <f t="shared" si="4"/>
        <v>100</v>
      </c>
    </row>
    <row r="294" spans="1:9">
      <c r="A294" s="105">
        <v>285</v>
      </c>
      <c r="B294" s="106" t="s">
        <v>212</v>
      </c>
      <c r="C294" s="106" t="s">
        <v>93</v>
      </c>
      <c r="D294" s="106" t="s">
        <v>117</v>
      </c>
      <c r="E294" s="106" t="s">
        <v>0</v>
      </c>
      <c r="F294" s="107" t="s">
        <v>529</v>
      </c>
      <c r="G294" s="108">
        <v>25000</v>
      </c>
      <c r="H294" s="108">
        <v>25000</v>
      </c>
      <c r="I294" s="109">
        <f t="shared" si="4"/>
        <v>100</v>
      </c>
    </row>
    <row r="295" spans="1:9" ht="38.25">
      <c r="A295" s="105">
        <v>286</v>
      </c>
      <c r="B295" s="106" t="s">
        <v>212</v>
      </c>
      <c r="C295" s="106" t="s">
        <v>93</v>
      </c>
      <c r="D295" s="106" t="s">
        <v>135</v>
      </c>
      <c r="E295" s="106" t="s">
        <v>0</v>
      </c>
      <c r="F295" s="107" t="s">
        <v>905</v>
      </c>
      <c r="G295" s="108">
        <v>25000</v>
      </c>
      <c r="H295" s="108">
        <v>25000</v>
      </c>
      <c r="I295" s="109">
        <f t="shared" si="4"/>
        <v>100</v>
      </c>
    </row>
    <row r="296" spans="1:9">
      <c r="A296" s="105">
        <v>287</v>
      </c>
      <c r="B296" s="106" t="s">
        <v>212</v>
      </c>
      <c r="C296" s="106" t="s">
        <v>93</v>
      </c>
      <c r="D296" s="106" t="s">
        <v>885</v>
      </c>
      <c r="E296" s="106" t="s">
        <v>0</v>
      </c>
      <c r="F296" s="107" t="s">
        <v>916</v>
      </c>
      <c r="G296" s="108">
        <v>25000</v>
      </c>
      <c r="H296" s="108">
        <v>25000</v>
      </c>
      <c r="I296" s="109">
        <f t="shared" si="4"/>
        <v>100</v>
      </c>
    </row>
    <row r="297" spans="1:9" ht="25.5">
      <c r="A297" s="105">
        <v>288</v>
      </c>
      <c r="B297" s="106" t="s">
        <v>212</v>
      </c>
      <c r="C297" s="106" t="s">
        <v>93</v>
      </c>
      <c r="D297" s="106" t="s">
        <v>887</v>
      </c>
      <c r="E297" s="106" t="s">
        <v>0</v>
      </c>
      <c r="F297" s="107" t="s">
        <v>917</v>
      </c>
      <c r="G297" s="108">
        <v>25000</v>
      </c>
      <c r="H297" s="108">
        <v>25000</v>
      </c>
      <c r="I297" s="109">
        <f t="shared" si="4"/>
        <v>100</v>
      </c>
    </row>
    <row r="298" spans="1:9">
      <c r="A298" s="105">
        <v>289</v>
      </c>
      <c r="B298" s="106" t="s">
        <v>212</v>
      </c>
      <c r="C298" s="106" t="s">
        <v>93</v>
      </c>
      <c r="D298" s="106" t="s">
        <v>887</v>
      </c>
      <c r="E298" s="106" t="s">
        <v>45</v>
      </c>
      <c r="F298" s="107" t="s">
        <v>466</v>
      </c>
      <c r="G298" s="108">
        <v>25000</v>
      </c>
      <c r="H298" s="108">
        <v>25000</v>
      </c>
      <c r="I298" s="109">
        <f t="shared" si="4"/>
        <v>100</v>
      </c>
    </row>
    <row r="299" spans="1:9">
      <c r="A299" s="105">
        <v>290</v>
      </c>
      <c r="B299" s="106" t="s">
        <v>212</v>
      </c>
      <c r="C299" s="106" t="s">
        <v>100</v>
      </c>
      <c r="D299" s="106" t="s">
        <v>117</v>
      </c>
      <c r="E299" s="106" t="s">
        <v>0</v>
      </c>
      <c r="F299" s="107" t="s">
        <v>789</v>
      </c>
      <c r="G299" s="108">
        <v>43311300</v>
      </c>
      <c r="H299" s="108">
        <v>24508954.5</v>
      </c>
      <c r="I299" s="109">
        <f t="shared" si="4"/>
        <v>56.587898539180301</v>
      </c>
    </row>
    <row r="300" spans="1:9">
      <c r="A300" s="105">
        <v>291</v>
      </c>
      <c r="B300" s="106" t="s">
        <v>212</v>
      </c>
      <c r="C300" s="106" t="s">
        <v>101</v>
      </c>
      <c r="D300" s="106" t="s">
        <v>117</v>
      </c>
      <c r="E300" s="106" t="s">
        <v>0</v>
      </c>
      <c r="F300" s="107" t="s">
        <v>478</v>
      </c>
      <c r="G300" s="108">
        <v>41341096</v>
      </c>
      <c r="H300" s="108">
        <v>23109390.510000002</v>
      </c>
      <c r="I300" s="109">
        <f t="shared" si="4"/>
        <v>55.899317497533204</v>
      </c>
    </row>
    <row r="301" spans="1:9" ht="38.25">
      <c r="A301" s="105">
        <v>292</v>
      </c>
      <c r="B301" s="106" t="s">
        <v>212</v>
      </c>
      <c r="C301" s="106" t="s">
        <v>101</v>
      </c>
      <c r="D301" s="106" t="s">
        <v>135</v>
      </c>
      <c r="E301" s="106" t="s">
        <v>0</v>
      </c>
      <c r="F301" s="107" t="s">
        <v>905</v>
      </c>
      <c r="G301" s="108">
        <v>41341096</v>
      </c>
      <c r="H301" s="108">
        <v>23109390.510000002</v>
      </c>
      <c r="I301" s="109">
        <f t="shared" si="4"/>
        <v>55.899317497533204</v>
      </c>
    </row>
    <row r="302" spans="1:9" ht="25.5">
      <c r="A302" s="105">
        <v>293</v>
      </c>
      <c r="B302" s="106" t="s">
        <v>212</v>
      </c>
      <c r="C302" s="106" t="s">
        <v>101</v>
      </c>
      <c r="D302" s="106" t="s">
        <v>138</v>
      </c>
      <c r="E302" s="106" t="s">
        <v>0</v>
      </c>
      <c r="F302" s="107" t="s">
        <v>494</v>
      </c>
      <c r="G302" s="108">
        <v>41341096</v>
      </c>
      <c r="H302" s="108">
        <v>23109390.510000002</v>
      </c>
      <c r="I302" s="109">
        <f t="shared" si="4"/>
        <v>55.899317497533204</v>
      </c>
    </row>
    <row r="303" spans="1:9" ht="89.25">
      <c r="A303" s="105">
        <v>294</v>
      </c>
      <c r="B303" s="106" t="s">
        <v>212</v>
      </c>
      <c r="C303" s="106" t="s">
        <v>101</v>
      </c>
      <c r="D303" s="106" t="s">
        <v>103</v>
      </c>
      <c r="E303" s="106" t="s">
        <v>0</v>
      </c>
      <c r="F303" s="107" t="s">
        <v>495</v>
      </c>
      <c r="G303" s="108">
        <v>21719589</v>
      </c>
      <c r="H303" s="108">
        <v>8693866.9499999993</v>
      </c>
      <c r="I303" s="109">
        <f t="shared" si="4"/>
        <v>40.027769171875214</v>
      </c>
    </row>
    <row r="304" spans="1:9" ht="25.5">
      <c r="A304" s="105">
        <v>295</v>
      </c>
      <c r="B304" s="106" t="s">
        <v>212</v>
      </c>
      <c r="C304" s="106" t="s">
        <v>101</v>
      </c>
      <c r="D304" s="106" t="s">
        <v>103</v>
      </c>
      <c r="E304" s="106" t="s">
        <v>7</v>
      </c>
      <c r="F304" s="107" t="s">
        <v>424</v>
      </c>
      <c r="G304" s="108">
        <v>252600</v>
      </c>
      <c r="H304" s="108">
        <v>0</v>
      </c>
      <c r="I304" s="109">
        <f t="shared" si="4"/>
        <v>0</v>
      </c>
    </row>
    <row r="305" spans="1:9" ht="25.5">
      <c r="A305" s="105">
        <v>296</v>
      </c>
      <c r="B305" s="106" t="s">
        <v>212</v>
      </c>
      <c r="C305" s="106" t="s">
        <v>101</v>
      </c>
      <c r="D305" s="106" t="s">
        <v>103</v>
      </c>
      <c r="E305" s="106" t="s">
        <v>29</v>
      </c>
      <c r="F305" s="107" t="s">
        <v>442</v>
      </c>
      <c r="G305" s="108">
        <v>21466989</v>
      </c>
      <c r="H305" s="108">
        <v>8693866.9499999993</v>
      </c>
      <c r="I305" s="109">
        <f t="shared" si="4"/>
        <v>40.498772091419063</v>
      </c>
    </row>
    <row r="306" spans="1:9" ht="102">
      <c r="A306" s="105">
        <v>297</v>
      </c>
      <c r="B306" s="106" t="s">
        <v>212</v>
      </c>
      <c r="C306" s="106" t="s">
        <v>101</v>
      </c>
      <c r="D306" s="106" t="s">
        <v>104</v>
      </c>
      <c r="E306" s="106" t="s">
        <v>0</v>
      </c>
      <c r="F306" s="107" t="s">
        <v>496</v>
      </c>
      <c r="G306" s="108">
        <v>13027207</v>
      </c>
      <c r="H306" s="108">
        <v>9315883.8399999999</v>
      </c>
      <c r="I306" s="109">
        <f t="shared" si="4"/>
        <v>71.51098343643423</v>
      </c>
    </row>
    <row r="307" spans="1:9" ht="25.5">
      <c r="A307" s="105">
        <v>298</v>
      </c>
      <c r="B307" s="106" t="s">
        <v>212</v>
      </c>
      <c r="C307" s="106" t="s">
        <v>101</v>
      </c>
      <c r="D307" s="106" t="s">
        <v>104</v>
      </c>
      <c r="E307" s="106" t="s">
        <v>7</v>
      </c>
      <c r="F307" s="107" t="s">
        <v>424</v>
      </c>
      <c r="G307" s="108">
        <v>250000</v>
      </c>
      <c r="H307" s="108">
        <v>121749.09</v>
      </c>
      <c r="I307" s="109">
        <f t="shared" si="4"/>
        <v>48.699635999999998</v>
      </c>
    </row>
    <row r="308" spans="1:9" ht="25.5">
      <c r="A308" s="105">
        <v>299</v>
      </c>
      <c r="B308" s="106" t="s">
        <v>212</v>
      </c>
      <c r="C308" s="106" t="s">
        <v>101</v>
      </c>
      <c r="D308" s="106" t="s">
        <v>104</v>
      </c>
      <c r="E308" s="106" t="s">
        <v>29</v>
      </c>
      <c r="F308" s="107" t="s">
        <v>442</v>
      </c>
      <c r="G308" s="108">
        <v>12777207</v>
      </c>
      <c r="H308" s="108">
        <v>9194134.75</v>
      </c>
      <c r="I308" s="109">
        <f t="shared" si="4"/>
        <v>71.957312345334941</v>
      </c>
    </row>
    <row r="309" spans="1:9" ht="102">
      <c r="A309" s="105">
        <v>300</v>
      </c>
      <c r="B309" s="106" t="s">
        <v>212</v>
      </c>
      <c r="C309" s="106" t="s">
        <v>101</v>
      </c>
      <c r="D309" s="106" t="s">
        <v>105</v>
      </c>
      <c r="E309" s="106" t="s">
        <v>0</v>
      </c>
      <c r="F309" s="107" t="s">
        <v>497</v>
      </c>
      <c r="G309" s="108">
        <v>6431500</v>
      </c>
      <c r="H309" s="108">
        <v>4967407.1100000003</v>
      </c>
      <c r="I309" s="109">
        <f t="shared" si="4"/>
        <v>77.235592163569933</v>
      </c>
    </row>
    <row r="310" spans="1:9" ht="25.5">
      <c r="A310" s="105">
        <v>301</v>
      </c>
      <c r="B310" s="106" t="s">
        <v>212</v>
      </c>
      <c r="C310" s="106" t="s">
        <v>101</v>
      </c>
      <c r="D310" s="106" t="s">
        <v>105</v>
      </c>
      <c r="E310" s="106" t="s">
        <v>7</v>
      </c>
      <c r="F310" s="107" t="s">
        <v>424</v>
      </c>
      <c r="G310" s="108">
        <v>120000</v>
      </c>
      <c r="H310" s="108">
        <v>68904.17</v>
      </c>
      <c r="I310" s="109">
        <f t="shared" si="4"/>
        <v>57.420141666666666</v>
      </c>
    </row>
    <row r="311" spans="1:9" s="104" customFormat="1" ht="25.5">
      <c r="A311" s="105">
        <v>302</v>
      </c>
      <c r="B311" s="106" t="s">
        <v>212</v>
      </c>
      <c r="C311" s="106" t="s">
        <v>101</v>
      </c>
      <c r="D311" s="106" t="s">
        <v>105</v>
      </c>
      <c r="E311" s="106" t="s">
        <v>29</v>
      </c>
      <c r="F311" s="107" t="s">
        <v>442</v>
      </c>
      <c r="G311" s="108">
        <v>6311500</v>
      </c>
      <c r="H311" s="108">
        <v>4898502.9400000004</v>
      </c>
      <c r="I311" s="109">
        <f t="shared" si="4"/>
        <v>77.612341598669104</v>
      </c>
    </row>
    <row r="312" spans="1:9" ht="25.5">
      <c r="A312" s="105">
        <v>303</v>
      </c>
      <c r="B312" s="106" t="s">
        <v>212</v>
      </c>
      <c r="C312" s="106" t="s">
        <v>101</v>
      </c>
      <c r="D312" s="106" t="s">
        <v>106</v>
      </c>
      <c r="E312" s="106" t="s">
        <v>0</v>
      </c>
      <c r="F312" s="107" t="s">
        <v>498</v>
      </c>
      <c r="G312" s="108">
        <v>142000</v>
      </c>
      <c r="H312" s="108">
        <v>114177.37</v>
      </c>
      <c r="I312" s="109">
        <f t="shared" si="4"/>
        <v>80.406598591549297</v>
      </c>
    </row>
    <row r="313" spans="1:9" ht="25.5">
      <c r="A313" s="105">
        <v>304</v>
      </c>
      <c r="B313" s="106" t="s">
        <v>212</v>
      </c>
      <c r="C313" s="106" t="s">
        <v>101</v>
      </c>
      <c r="D313" s="106" t="s">
        <v>106</v>
      </c>
      <c r="E313" s="106" t="s">
        <v>7</v>
      </c>
      <c r="F313" s="107" t="s">
        <v>424</v>
      </c>
      <c r="G313" s="108">
        <v>2000</v>
      </c>
      <c r="H313" s="108">
        <v>1568.51</v>
      </c>
      <c r="I313" s="109">
        <f t="shared" si="4"/>
        <v>78.4255</v>
      </c>
    </row>
    <row r="314" spans="1:9" ht="25.5">
      <c r="A314" s="105">
        <v>305</v>
      </c>
      <c r="B314" s="106" t="s">
        <v>212</v>
      </c>
      <c r="C314" s="106" t="s">
        <v>101</v>
      </c>
      <c r="D314" s="106" t="s">
        <v>106</v>
      </c>
      <c r="E314" s="106" t="s">
        <v>29</v>
      </c>
      <c r="F314" s="107" t="s">
        <v>442</v>
      </c>
      <c r="G314" s="108">
        <v>140000</v>
      </c>
      <c r="H314" s="108">
        <v>112608.86</v>
      </c>
      <c r="I314" s="109">
        <f t="shared" si="4"/>
        <v>80.434899999999999</v>
      </c>
    </row>
    <row r="315" spans="1:9" ht="114.75">
      <c r="A315" s="105">
        <v>306</v>
      </c>
      <c r="B315" s="106" t="s">
        <v>212</v>
      </c>
      <c r="C315" s="106" t="s">
        <v>101</v>
      </c>
      <c r="D315" s="106" t="s">
        <v>662</v>
      </c>
      <c r="E315" s="106" t="s">
        <v>0</v>
      </c>
      <c r="F315" s="107" t="s">
        <v>682</v>
      </c>
      <c r="G315" s="108">
        <v>20800</v>
      </c>
      <c r="H315" s="108">
        <v>18055.240000000002</v>
      </c>
      <c r="I315" s="109">
        <f t="shared" si="4"/>
        <v>86.804038461538468</v>
      </c>
    </row>
    <row r="316" spans="1:9" ht="25.5">
      <c r="A316" s="105">
        <v>307</v>
      </c>
      <c r="B316" s="106" t="s">
        <v>212</v>
      </c>
      <c r="C316" s="106" t="s">
        <v>101</v>
      </c>
      <c r="D316" s="106" t="s">
        <v>662</v>
      </c>
      <c r="E316" s="106" t="s">
        <v>29</v>
      </c>
      <c r="F316" s="107" t="s">
        <v>442</v>
      </c>
      <c r="G316" s="108">
        <v>20800</v>
      </c>
      <c r="H316" s="108">
        <v>18055.240000000002</v>
      </c>
      <c r="I316" s="109">
        <f t="shared" si="4"/>
        <v>86.804038461538468</v>
      </c>
    </row>
    <row r="317" spans="1:9">
      <c r="A317" s="105">
        <v>308</v>
      </c>
      <c r="B317" s="106" t="s">
        <v>212</v>
      </c>
      <c r="C317" s="106" t="s">
        <v>107</v>
      </c>
      <c r="D317" s="106" t="s">
        <v>117</v>
      </c>
      <c r="E317" s="106" t="s">
        <v>0</v>
      </c>
      <c r="F317" s="107" t="s">
        <v>482</v>
      </c>
      <c r="G317" s="108">
        <v>1970204</v>
      </c>
      <c r="H317" s="108">
        <v>1399563.99</v>
      </c>
      <c r="I317" s="109">
        <f t="shared" si="4"/>
        <v>71.036501296312466</v>
      </c>
    </row>
    <row r="318" spans="1:9" ht="38.25">
      <c r="A318" s="105">
        <v>309</v>
      </c>
      <c r="B318" s="106" t="s">
        <v>212</v>
      </c>
      <c r="C318" s="106" t="s">
        <v>107</v>
      </c>
      <c r="D318" s="106" t="s">
        <v>135</v>
      </c>
      <c r="E318" s="106" t="s">
        <v>0</v>
      </c>
      <c r="F318" s="107" t="s">
        <v>905</v>
      </c>
      <c r="G318" s="108">
        <v>1970204</v>
      </c>
      <c r="H318" s="108">
        <v>1399563.99</v>
      </c>
      <c r="I318" s="109">
        <f t="shared" si="4"/>
        <v>71.036501296312466</v>
      </c>
    </row>
    <row r="319" spans="1:9" s="104" customFormat="1" ht="25.5">
      <c r="A319" s="105">
        <v>310</v>
      </c>
      <c r="B319" s="106" t="s">
        <v>212</v>
      </c>
      <c r="C319" s="106" t="s">
        <v>107</v>
      </c>
      <c r="D319" s="106" t="s">
        <v>138</v>
      </c>
      <c r="E319" s="106" t="s">
        <v>0</v>
      </c>
      <c r="F319" s="107" t="s">
        <v>494</v>
      </c>
      <c r="G319" s="108">
        <v>1970204</v>
      </c>
      <c r="H319" s="108">
        <v>1399563.99</v>
      </c>
      <c r="I319" s="109">
        <f t="shared" si="4"/>
        <v>71.036501296312466</v>
      </c>
    </row>
    <row r="320" spans="1:9" ht="89.25">
      <c r="A320" s="105">
        <v>311</v>
      </c>
      <c r="B320" s="106" t="s">
        <v>212</v>
      </c>
      <c r="C320" s="106" t="s">
        <v>107</v>
      </c>
      <c r="D320" s="106" t="s">
        <v>103</v>
      </c>
      <c r="E320" s="106" t="s">
        <v>0</v>
      </c>
      <c r="F320" s="107" t="s">
        <v>495</v>
      </c>
      <c r="G320" s="108">
        <v>1053411</v>
      </c>
      <c r="H320" s="108">
        <v>728712.31</v>
      </c>
      <c r="I320" s="109">
        <f t="shared" si="4"/>
        <v>69.176447749264057</v>
      </c>
    </row>
    <row r="321" spans="1:9">
      <c r="A321" s="105">
        <v>312</v>
      </c>
      <c r="B321" s="106" t="s">
        <v>212</v>
      </c>
      <c r="C321" s="106" t="s">
        <v>107</v>
      </c>
      <c r="D321" s="106" t="s">
        <v>103</v>
      </c>
      <c r="E321" s="106" t="s">
        <v>26</v>
      </c>
      <c r="F321" s="107" t="s">
        <v>774</v>
      </c>
      <c r="G321" s="108">
        <v>969911</v>
      </c>
      <c r="H321" s="108">
        <v>673818.66</v>
      </c>
      <c r="I321" s="109">
        <f t="shared" si="4"/>
        <v>69.472215491936893</v>
      </c>
    </row>
    <row r="322" spans="1:9" ht="25.5">
      <c r="A322" s="105">
        <v>313</v>
      </c>
      <c r="B322" s="106" t="s">
        <v>212</v>
      </c>
      <c r="C322" s="106" t="s">
        <v>107</v>
      </c>
      <c r="D322" s="106" t="s">
        <v>103</v>
      </c>
      <c r="E322" s="106" t="s">
        <v>7</v>
      </c>
      <c r="F322" s="107" t="s">
        <v>424</v>
      </c>
      <c r="G322" s="108">
        <v>83500</v>
      </c>
      <c r="H322" s="108">
        <v>54893.65</v>
      </c>
      <c r="I322" s="109">
        <f t="shared" si="4"/>
        <v>65.740898203592806</v>
      </c>
    </row>
    <row r="323" spans="1:9" ht="102">
      <c r="A323" s="105">
        <v>314</v>
      </c>
      <c r="B323" s="106" t="s">
        <v>212</v>
      </c>
      <c r="C323" s="106" t="s">
        <v>107</v>
      </c>
      <c r="D323" s="106" t="s">
        <v>104</v>
      </c>
      <c r="E323" s="106" t="s">
        <v>0</v>
      </c>
      <c r="F323" s="107" t="s">
        <v>496</v>
      </c>
      <c r="G323" s="108">
        <v>916793</v>
      </c>
      <c r="H323" s="108">
        <v>670851.68000000005</v>
      </c>
      <c r="I323" s="109">
        <f t="shared" si="4"/>
        <v>73.173734965253885</v>
      </c>
    </row>
    <row r="324" spans="1:9">
      <c r="A324" s="105">
        <v>315</v>
      </c>
      <c r="B324" s="106" t="s">
        <v>212</v>
      </c>
      <c r="C324" s="106" t="s">
        <v>107</v>
      </c>
      <c r="D324" s="106" t="s">
        <v>104</v>
      </c>
      <c r="E324" s="106" t="s">
        <v>26</v>
      </c>
      <c r="F324" s="107" t="s">
        <v>774</v>
      </c>
      <c r="G324" s="108">
        <v>733393</v>
      </c>
      <c r="H324" s="108">
        <v>553245.98</v>
      </c>
      <c r="I324" s="109">
        <f t="shared" si="4"/>
        <v>75.436495848746858</v>
      </c>
    </row>
    <row r="325" spans="1:9" s="104" customFormat="1" ht="25.5">
      <c r="A325" s="105">
        <v>316</v>
      </c>
      <c r="B325" s="106" t="s">
        <v>212</v>
      </c>
      <c r="C325" s="106" t="s">
        <v>107</v>
      </c>
      <c r="D325" s="106" t="s">
        <v>104</v>
      </c>
      <c r="E325" s="106" t="s">
        <v>7</v>
      </c>
      <c r="F325" s="107" t="s">
        <v>424</v>
      </c>
      <c r="G325" s="108">
        <v>183400</v>
      </c>
      <c r="H325" s="108">
        <v>117605.7</v>
      </c>
      <c r="I325" s="109">
        <f t="shared" si="4"/>
        <v>64.125245365321703</v>
      </c>
    </row>
    <row r="326" spans="1:9">
      <c r="A326" s="105">
        <v>317</v>
      </c>
      <c r="B326" s="106" t="s">
        <v>212</v>
      </c>
      <c r="C326" s="106" t="s">
        <v>109</v>
      </c>
      <c r="D326" s="106" t="s">
        <v>117</v>
      </c>
      <c r="E326" s="106" t="s">
        <v>0</v>
      </c>
      <c r="F326" s="107" t="s">
        <v>808</v>
      </c>
      <c r="G326" s="108">
        <v>3900100</v>
      </c>
      <c r="H326" s="108">
        <v>0</v>
      </c>
      <c r="I326" s="109">
        <f t="shared" si="4"/>
        <v>0</v>
      </c>
    </row>
    <row r="327" spans="1:9">
      <c r="A327" s="105">
        <v>318</v>
      </c>
      <c r="B327" s="106" t="s">
        <v>212</v>
      </c>
      <c r="C327" s="106" t="s">
        <v>110</v>
      </c>
      <c r="D327" s="106" t="s">
        <v>117</v>
      </c>
      <c r="E327" s="106" t="s">
        <v>0</v>
      </c>
      <c r="F327" s="107" t="s">
        <v>538</v>
      </c>
      <c r="G327" s="108">
        <v>3900100</v>
      </c>
      <c r="H327" s="108">
        <v>0</v>
      </c>
      <c r="I327" s="109">
        <f t="shared" si="4"/>
        <v>0</v>
      </c>
    </row>
    <row r="328" spans="1:9" ht="38.25">
      <c r="A328" s="105">
        <v>319</v>
      </c>
      <c r="B328" s="106" t="s">
        <v>212</v>
      </c>
      <c r="C328" s="106" t="s">
        <v>110</v>
      </c>
      <c r="D328" s="106" t="s">
        <v>135</v>
      </c>
      <c r="E328" s="106" t="s">
        <v>0</v>
      </c>
      <c r="F328" s="107" t="s">
        <v>905</v>
      </c>
      <c r="G328" s="108">
        <v>3900100</v>
      </c>
      <c r="H328" s="108">
        <v>0</v>
      </c>
      <c r="I328" s="109">
        <f t="shared" si="4"/>
        <v>0</v>
      </c>
    </row>
    <row r="329" spans="1:9" ht="25.5">
      <c r="A329" s="105">
        <v>320</v>
      </c>
      <c r="B329" s="106" t="s">
        <v>212</v>
      </c>
      <c r="C329" s="106" t="s">
        <v>110</v>
      </c>
      <c r="D329" s="106" t="s">
        <v>889</v>
      </c>
      <c r="E329" s="106" t="s">
        <v>0</v>
      </c>
      <c r="F329" s="107" t="s">
        <v>918</v>
      </c>
      <c r="G329" s="108">
        <v>3900100</v>
      </c>
      <c r="H329" s="108">
        <v>0</v>
      </c>
      <c r="I329" s="109">
        <f t="shared" ref="I329:I392" si="5">H329/G329*100</f>
        <v>0</v>
      </c>
    </row>
    <row r="330" spans="1:9" ht="30.75" customHeight="1">
      <c r="A330" s="105">
        <v>321</v>
      </c>
      <c r="B330" s="106" t="s">
        <v>212</v>
      </c>
      <c r="C330" s="106" t="s">
        <v>110</v>
      </c>
      <c r="D330" s="106" t="s">
        <v>891</v>
      </c>
      <c r="E330" s="106" t="s">
        <v>0</v>
      </c>
      <c r="F330" s="107" t="s">
        <v>919</v>
      </c>
      <c r="G330" s="108">
        <v>3900100</v>
      </c>
      <c r="H330" s="108">
        <v>0</v>
      </c>
      <c r="I330" s="109">
        <f t="shared" si="5"/>
        <v>0</v>
      </c>
    </row>
    <row r="331" spans="1:9">
      <c r="A331" s="105">
        <v>322</v>
      </c>
      <c r="B331" s="106" t="s">
        <v>212</v>
      </c>
      <c r="C331" s="106" t="s">
        <v>110</v>
      </c>
      <c r="D331" s="106" t="s">
        <v>891</v>
      </c>
      <c r="E331" s="106" t="s">
        <v>45</v>
      </c>
      <c r="F331" s="107" t="s">
        <v>466</v>
      </c>
      <c r="G331" s="108">
        <v>3900100</v>
      </c>
      <c r="H331" s="108">
        <v>0</v>
      </c>
      <c r="I331" s="109">
        <f t="shared" si="5"/>
        <v>0</v>
      </c>
    </row>
    <row r="332" spans="1:9" s="104" customFormat="1">
      <c r="A332" s="99">
        <v>323</v>
      </c>
      <c r="B332" s="100" t="s">
        <v>223</v>
      </c>
      <c r="C332" s="100" t="s">
        <v>158</v>
      </c>
      <c r="D332" s="100" t="s">
        <v>117</v>
      </c>
      <c r="E332" s="100" t="s">
        <v>0</v>
      </c>
      <c r="F332" s="101" t="s">
        <v>499</v>
      </c>
      <c r="G332" s="102">
        <v>214144678.69999999</v>
      </c>
      <c r="H332" s="102">
        <v>158843857.59999999</v>
      </c>
      <c r="I332" s="110">
        <f t="shared" si="5"/>
        <v>74.175953642316685</v>
      </c>
    </row>
    <row r="333" spans="1:9">
      <c r="A333" s="105">
        <v>324</v>
      </c>
      <c r="B333" s="106" t="s">
        <v>223</v>
      </c>
      <c r="C333" s="106" t="s">
        <v>71</v>
      </c>
      <c r="D333" s="106" t="s">
        <v>117</v>
      </c>
      <c r="E333" s="106" t="s">
        <v>0</v>
      </c>
      <c r="F333" s="107" t="s">
        <v>799</v>
      </c>
      <c r="G333" s="108">
        <v>214144678.69999999</v>
      </c>
      <c r="H333" s="108">
        <v>158843857.59999999</v>
      </c>
      <c r="I333" s="109">
        <f t="shared" si="5"/>
        <v>74.175953642316685</v>
      </c>
    </row>
    <row r="334" spans="1:9">
      <c r="A334" s="105">
        <v>325</v>
      </c>
      <c r="B334" s="106" t="s">
        <v>223</v>
      </c>
      <c r="C334" s="106" t="s">
        <v>72</v>
      </c>
      <c r="D334" s="106" t="s">
        <v>117</v>
      </c>
      <c r="E334" s="106" t="s">
        <v>0</v>
      </c>
      <c r="F334" s="107" t="s">
        <v>500</v>
      </c>
      <c r="G334" s="108">
        <v>92168841.519999996</v>
      </c>
      <c r="H334" s="108">
        <v>67257291.120000005</v>
      </c>
      <c r="I334" s="109">
        <f t="shared" si="5"/>
        <v>72.97183083873918</v>
      </c>
    </row>
    <row r="335" spans="1:9" ht="25.5">
      <c r="A335" s="105">
        <v>326</v>
      </c>
      <c r="B335" s="106" t="s">
        <v>223</v>
      </c>
      <c r="C335" s="106" t="s">
        <v>72</v>
      </c>
      <c r="D335" s="106" t="s">
        <v>139</v>
      </c>
      <c r="E335" s="106" t="s">
        <v>0</v>
      </c>
      <c r="F335" s="107" t="s">
        <v>501</v>
      </c>
      <c r="G335" s="108">
        <v>92119841.519999996</v>
      </c>
      <c r="H335" s="108">
        <v>67257291.120000005</v>
      </c>
      <c r="I335" s="109">
        <f t="shared" si="5"/>
        <v>73.010645709152541</v>
      </c>
    </row>
    <row r="336" spans="1:9" ht="25.5">
      <c r="A336" s="105">
        <v>327</v>
      </c>
      <c r="B336" s="106" t="s">
        <v>223</v>
      </c>
      <c r="C336" s="106" t="s">
        <v>72</v>
      </c>
      <c r="D336" s="106" t="s">
        <v>141</v>
      </c>
      <c r="E336" s="106" t="s">
        <v>0</v>
      </c>
      <c r="F336" s="107" t="s">
        <v>502</v>
      </c>
      <c r="G336" s="108">
        <v>90546373</v>
      </c>
      <c r="H336" s="108">
        <v>65908559</v>
      </c>
      <c r="I336" s="109">
        <f t="shared" si="5"/>
        <v>72.789838859696786</v>
      </c>
    </row>
    <row r="337" spans="1:9" ht="63.75">
      <c r="A337" s="105">
        <v>328</v>
      </c>
      <c r="B337" s="106" t="s">
        <v>223</v>
      </c>
      <c r="C337" s="106" t="s">
        <v>72</v>
      </c>
      <c r="D337" s="106" t="s">
        <v>73</v>
      </c>
      <c r="E337" s="106" t="s">
        <v>0</v>
      </c>
      <c r="F337" s="107" t="s">
        <v>503</v>
      </c>
      <c r="G337" s="108">
        <v>56113800</v>
      </c>
      <c r="H337" s="108">
        <v>43001800</v>
      </c>
      <c r="I337" s="109">
        <f t="shared" si="5"/>
        <v>76.633198963534824</v>
      </c>
    </row>
    <row r="338" spans="1:9">
      <c r="A338" s="105">
        <v>329</v>
      </c>
      <c r="B338" s="106" t="s">
        <v>223</v>
      </c>
      <c r="C338" s="106" t="s">
        <v>72</v>
      </c>
      <c r="D338" s="106" t="s">
        <v>73</v>
      </c>
      <c r="E338" s="106" t="s">
        <v>47</v>
      </c>
      <c r="F338" s="107" t="s">
        <v>488</v>
      </c>
      <c r="G338" s="108">
        <v>56113800</v>
      </c>
      <c r="H338" s="108">
        <v>43001800</v>
      </c>
      <c r="I338" s="109">
        <f t="shared" si="5"/>
        <v>76.633198963534824</v>
      </c>
    </row>
    <row r="339" spans="1:9" ht="63.75">
      <c r="A339" s="105">
        <v>330</v>
      </c>
      <c r="B339" s="106" t="s">
        <v>223</v>
      </c>
      <c r="C339" s="106" t="s">
        <v>72</v>
      </c>
      <c r="D339" s="106" t="s">
        <v>74</v>
      </c>
      <c r="E339" s="106" t="s">
        <v>0</v>
      </c>
      <c r="F339" s="107" t="s">
        <v>504</v>
      </c>
      <c r="G339" s="108">
        <v>813000</v>
      </c>
      <c r="H339" s="108">
        <v>609000</v>
      </c>
      <c r="I339" s="109">
        <f t="shared" si="5"/>
        <v>74.907749077490777</v>
      </c>
    </row>
    <row r="340" spans="1:9">
      <c r="A340" s="105">
        <v>331</v>
      </c>
      <c r="B340" s="106" t="s">
        <v>223</v>
      </c>
      <c r="C340" s="106" t="s">
        <v>72</v>
      </c>
      <c r="D340" s="106" t="s">
        <v>74</v>
      </c>
      <c r="E340" s="106" t="s">
        <v>47</v>
      </c>
      <c r="F340" s="107" t="s">
        <v>488</v>
      </c>
      <c r="G340" s="108">
        <v>813000</v>
      </c>
      <c r="H340" s="108">
        <v>609000</v>
      </c>
      <c r="I340" s="109">
        <f t="shared" si="5"/>
        <v>74.907749077490777</v>
      </c>
    </row>
    <row r="341" spans="1:9" ht="38.25">
      <c r="A341" s="105">
        <v>332</v>
      </c>
      <c r="B341" s="106" t="s">
        <v>223</v>
      </c>
      <c r="C341" s="106" t="s">
        <v>72</v>
      </c>
      <c r="D341" s="106" t="s">
        <v>75</v>
      </c>
      <c r="E341" s="106" t="s">
        <v>0</v>
      </c>
      <c r="F341" s="107" t="s">
        <v>505</v>
      </c>
      <c r="G341" s="108">
        <v>33619573</v>
      </c>
      <c r="H341" s="108">
        <v>22297759</v>
      </c>
      <c r="I341" s="109">
        <f t="shared" si="5"/>
        <v>66.32374242230857</v>
      </c>
    </row>
    <row r="342" spans="1:9">
      <c r="A342" s="105">
        <v>333</v>
      </c>
      <c r="B342" s="106" t="s">
        <v>223</v>
      </c>
      <c r="C342" s="106" t="s">
        <v>72</v>
      </c>
      <c r="D342" s="106" t="s">
        <v>75</v>
      </c>
      <c r="E342" s="106" t="s">
        <v>47</v>
      </c>
      <c r="F342" s="107" t="s">
        <v>488</v>
      </c>
      <c r="G342" s="108">
        <v>33619573</v>
      </c>
      <c r="H342" s="108">
        <v>22297759</v>
      </c>
      <c r="I342" s="109">
        <f t="shared" si="5"/>
        <v>66.32374242230857</v>
      </c>
    </row>
    <row r="343" spans="1:9" ht="25.5">
      <c r="A343" s="105">
        <v>334</v>
      </c>
      <c r="B343" s="106" t="s">
        <v>223</v>
      </c>
      <c r="C343" s="106" t="s">
        <v>72</v>
      </c>
      <c r="D343" s="106" t="s">
        <v>144</v>
      </c>
      <c r="E343" s="106" t="s">
        <v>0</v>
      </c>
      <c r="F343" s="107" t="s">
        <v>506</v>
      </c>
      <c r="G343" s="108">
        <v>1573468.52</v>
      </c>
      <c r="H343" s="108">
        <v>1348732.12</v>
      </c>
      <c r="I343" s="109">
        <f t="shared" si="5"/>
        <v>85.717134016764447</v>
      </c>
    </row>
    <row r="344" spans="1:9" s="104" customFormat="1" ht="38.25">
      <c r="A344" s="105">
        <v>335</v>
      </c>
      <c r="B344" s="106" t="s">
        <v>223</v>
      </c>
      <c r="C344" s="106" t="s">
        <v>72</v>
      </c>
      <c r="D344" s="106" t="s">
        <v>76</v>
      </c>
      <c r="E344" s="106" t="s">
        <v>0</v>
      </c>
      <c r="F344" s="107" t="s">
        <v>507</v>
      </c>
      <c r="G344" s="108">
        <v>1573468.52</v>
      </c>
      <c r="H344" s="108">
        <v>1348732.12</v>
      </c>
      <c r="I344" s="109">
        <f t="shared" si="5"/>
        <v>85.717134016764447</v>
      </c>
    </row>
    <row r="345" spans="1:9">
      <c r="A345" s="105">
        <v>336</v>
      </c>
      <c r="B345" s="106" t="s">
        <v>223</v>
      </c>
      <c r="C345" s="106" t="s">
        <v>72</v>
      </c>
      <c r="D345" s="106" t="s">
        <v>76</v>
      </c>
      <c r="E345" s="106" t="s">
        <v>47</v>
      </c>
      <c r="F345" s="107" t="s">
        <v>488</v>
      </c>
      <c r="G345" s="108">
        <v>1573468.52</v>
      </c>
      <c r="H345" s="108">
        <v>1348732.12</v>
      </c>
      <c r="I345" s="109">
        <f t="shared" si="5"/>
        <v>85.717134016764447</v>
      </c>
    </row>
    <row r="346" spans="1:9" s="104" customFormat="1">
      <c r="A346" s="105">
        <v>337</v>
      </c>
      <c r="B346" s="106" t="s">
        <v>223</v>
      </c>
      <c r="C346" s="106" t="s">
        <v>72</v>
      </c>
      <c r="D346" s="106" t="s">
        <v>116</v>
      </c>
      <c r="E346" s="106" t="s">
        <v>0</v>
      </c>
      <c r="F346" s="107" t="s">
        <v>420</v>
      </c>
      <c r="G346" s="108">
        <v>49000</v>
      </c>
      <c r="H346" s="108">
        <v>0</v>
      </c>
      <c r="I346" s="109">
        <f t="shared" si="5"/>
        <v>0</v>
      </c>
    </row>
    <row r="347" spans="1:9">
      <c r="A347" s="105">
        <v>338</v>
      </c>
      <c r="B347" s="106" t="s">
        <v>223</v>
      </c>
      <c r="C347" s="106" t="s">
        <v>72</v>
      </c>
      <c r="D347" s="106" t="s">
        <v>1004</v>
      </c>
      <c r="E347" s="106" t="s">
        <v>0</v>
      </c>
      <c r="F347" s="107" t="s">
        <v>1017</v>
      </c>
      <c r="G347" s="108">
        <v>49000</v>
      </c>
      <c r="H347" s="108">
        <v>0</v>
      </c>
      <c r="I347" s="109">
        <f t="shared" si="5"/>
        <v>0</v>
      </c>
    </row>
    <row r="348" spans="1:9">
      <c r="A348" s="105">
        <v>339</v>
      </c>
      <c r="B348" s="106" t="s">
        <v>223</v>
      </c>
      <c r="C348" s="106" t="s">
        <v>72</v>
      </c>
      <c r="D348" s="106" t="s">
        <v>1004</v>
      </c>
      <c r="E348" s="106" t="s">
        <v>47</v>
      </c>
      <c r="F348" s="107" t="s">
        <v>488</v>
      </c>
      <c r="G348" s="108">
        <v>49000</v>
      </c>
      <c r="H348" s="108">
        <v>0</v>
      </c>
      <c r="I348" s="109">
        <f t="shared" si="5"/>
        <v>0</v>
      </c>
    </row>
    <row r="349" spans="1:9">
      <c r="A349" s="105">
        <v>340</v>
      </c>
      <c r="B349" s="106" t="s">
        <v>223</v>
      </c>
      <c r="C349" s="106" t="s">
        <v>77</v>
      </c>
      <c r="D349" s="106" t="s">
        <v>117</v>
      </c>
      <c r="E349" s="106" t="s">
        <v>0</v>
      </c>
      <c r="F349" s="107" t="s">
        <v>508</v>
      </c>
      <c r="G349" s="108">
        <v>93828552</v>
      </c>
      <c r="H349" s="108">
        <v>68942676.879999995</v>
      </c>
      <c r="I349" s="109">
        <f t="shared" si="5"/>
        <v>73.477289599438762</v>
      </c>
    </row>
    <row r="350" spans="1:9" ht="25.5">
      <c r="A350" s="105">
        <v>341</v>
      </c>
      <c r="B350" s="106" t="s">
        <v>223</v>
      </c>
      <c r="C350" s="106" t="s">
        <v>77</v>
      </c>
      <c r="D350" s="106" t="s">
        <v>139</v>
      </c>
      <c r="E350" s="106" t="s">
        <v>0</v>
      </c>
      <c r="F350" s="107" t="s">
        <v>501</v>
      </c>
      <c r="G350" s="108">
        <v>93828552</v>
      </c>
      <c r="H350" s="108">
        <v>68942676.879999995</v>
      </c>
      <c r="I350" s="109">
        <f t="shared" si="5"/>
        <v>73.477289599438762</v>
      </c>
    </row>
    <row r="351" spans="1:9" s="104" customFormat="1" ht="25.5">
      <c r="A351" s="105">
        <v>342</v>
      </c>
      <c r="B351" s="106" t="s">
        <v>223</v>
      </c>
      <c r="C351" s="106" t="s">
        <v>77</v>
      </c>
      <c r="D351" s="106" t="s">
        <v>140</v>
      </c>
      <c r="E351" s="106" t="s">
        <v>0</v>
      </c>
      <c r="F351" s="107" t="s">
        <v>509</v>
      </c>
      <c r="G351" s="108">
        <v>88944513</v>
      </c>
      <c r="H351" s="108">
        <v>64484500</v>
      </c>
      <c r="I351" s="109">
        <f t="shared" si="5"/>
        <v>72.499694275688483</v>
      </c>
    </row>
    <row r="352" spans="1:9" s="104" customFormat="1" ht="89.25">
      <c r="A352" s="105">
        <v>343</v>
      </c>
      <c r="B352" s="106" t="s">
        <v>223</v>
      </c>
      <c r="C352" s="106" t="s">
        <v>77</v>
      </c>
      <c r="D352" s="106" t="s">
        <v>78</v>
      </c>
      <c r="E352" s="106" t="s">
        <v>0</v>
      </c>
      <c r="F352" s="107" t="s">
        <v>510</v>
      </c>
      <c r="G352" s="108">
        <v>55414800</v>
      </c>
      <c r="H352" s="108">
        <v>42114800</v>
      </c>
      <c r="I352" s="109">
        <f t="shared" si="5"/>
        <v>75.999191551715427</v>
      </c>
    </row>
    <row r="353" spans="1:9" s="104" customFormat="1">
      <c r="A353" s="105">
        <v>344</v>
      </c>
      <c r="B353" s="106" t="s">
        <v>223</v>
      </c>
      <c r="C353" s="106" t="s">
        <v>77</v>
      </c>
      <c r="D353" s="106" t="s">
        <v>78</v>
      </c>
      <c r="E353" s="106" t="s">
        <v>47</v>
      </c>
      <c r="F353" s="107" t="s">
        <v>488</v>
      </c>
      <c r="G353" s="108">
        <v>55414800</v>
      </c>
      <c r="H353" s="108">
        <v>42114800</v>
      </c>
      <c r="I353" s="109">
        <f t="shared" si="5"/>
        <v>75.999191551715427</v>
      </c>
    </row>
    <row r="354" spans="1:9" ht="89.25">
      <c r="A354" s="105">
        <v>345</v>
      </c>
      <c r="B354" s="106" t="s">
        <v>223</v>
      </c>
      <c r="C354" s="106" t="s">
        <v>77</v>
      </c>
      <c r="D354" s="106" t="s">
        <v>79</v>
      </c>
      <c r="E354" s="106" t="s">
        <v>0</v>
      </c>
      <c r="F354" s="107" t="s">
        <v>511</v>
      </c>
      <c r="G354" s="108">
        <v>3572000</v>
      </c>
      <c r="H354" s="108">
        <v>2679000</v>
      </c>
      <c r="I354" s="109">
        <f t="shared" si="5"/>
        <v>75</v>
      </c>
    </row>
    <row r="355" spans="1:9">
      <c r="A355" s="105">
        <v>346</v>
      </c>
      <c r="B355" s="106" t="s">
        <v>223</v>
      </c>
      <c r="C355" s="106" t="s">
        <v>77</v>
      </c>
      <c r="D355" s="106" t="s">
        <v>79</v>
      </c>
      <c r="E355" s="106" t="s">
        <v>47</v>
      </c>
      <c r="F355" s="107" t="s">
        <v>488</v>
      </c>
      <c r="G355" s="108">
        <v>3572000</v>
      </c>
      <c r="H355" s="108">
        <v>2679000</v>
      </c>
      <c r="I355" s="109">
        <f t="shared" si="5"/>
        <v>75</v>
      </c>
    </row>
    <row r="356" spans="1:9" ht="25.5">
      <c r="A356" s="105">
        <v>347</v>
      </c>
      <c r="B356" s="106" t="s">
        <v>223</v>
      </c>
      <c r="C356" s="106" t="s">
        <v>77</v>
      </c>
      <c r="D356" s="106" t="s">
        <v>80</v>
      </c>
      <c r="E356" s="106" t="s">
        <v>0</v>
      </c>
      <c r="F356" s="107" t="s">
        <v>512</v>
      </c>
      <c r="G356" s="108">
        <v>13064000</v>
      </c>
      <c r="H356" s="108">
        <v>8015700</v>
      </c>
      <c r="I356" s="109">
        <f t="shared" si="5"/>
        <v>61.357164727495409</v>
      </c>
    </row>
    <row r="357" spans="1:9">
      <c r="A357" s="105">
        <v>348</v>
      </c>
      <c r="B357" s="106" t="s">
        <v>223</v>
      </c>
      <c r="C357" s="106" t="s">
        <v>77</v>
      </c>
      <c r="D357" s="106" t="s">
        <v>80</v>
      </c>
      <c r="E357" s="106" t="s">
        <v>47</v>
      </c>
      <c r="F357" s="107" t="s">
        <v>488</v>
      </c>
      <c r="G357" s="108">
        <v>13064000</v>
      </c>
      <c r="H357" s="108">
        <v>8015700</v>
      </c>
      <c r="I357" s="109">
        <f t="shared" si="5"/>
        <v>61.357164727495409</v>
      </c>
    </row>
    <row r="358" spans="1:9" ht="28.5" customHeight="1">
      <c r="A358" s="105">
        <v>349</v>
      </c>
      <c r="B358" s="106" t="s">
        <v>223</v>
      </c>
      <c r="C358" s="106" t="s">
        <v>77</v>
      </c>
      <c r="D358" s="106" t="s">
        <v>752</v>
      </c>
      <c r="E358" s="106" t="s">
        <v>0</v>
      </c>
      <c r="F358" s="107" t="s">
        <v>800</v>
      </c>
      <c r="G358" s="108">
        <v>389100</v>
      </c>
      <c r="H358" s="108">
        <v>389100</v>
      </c>
      <c r="I358" s="109">
        <f t="shared" si="5"/>
        <v>100</v>
      </c>
    </row>
    <row r="359" spans="1:9" s="104" customFormat="1">
      <c r="A359" s="105">
        <v>350</v>
      </c>
      <c r="B359" s="106" t="s">
        <v>223</v>
      </c>
      <c r="C359" s="106" t="s">
        <v>77</v>
      </c>
      <c r="D359" s="106" t="s">
        <v>752</v>
      </c>
      <c r="E359" s="106" t="s">
        <v>47</v>
      </c>
      <c r="F359" s="107" t="s">
        <v>488</v>
      </c>
      <c r="G359" s="108">
        <v>389100</v>
      </c>
      <c r="H359" s="108">
        <v>389100</v>
      </c>
      <c r="I359" s="109">
        <f t="shared" si="5"/>
        <v>100</v>
      </c>
    </row>
    <row r="360" spans="1:9" ht="25.5">
      <c r="A360" s="105">
        <v>351</v>
      </c>
      <c r="B360" s="106" t="s">
        <v>223</v>
      </c>
      <c r="C360" s="106" t="s">
        <v>77</v>
      </c>
      <c r="D360" s="106" t="s">
        <v>81</v>
      </c>
      <c r="E360" s="106" t="s">
        <v>0</v>
      </c>
      <c r="F360" s="107" t="s">
        <v>513</v>
      </c>
      <c r="G360" s="108">
        <v>16504613</v>
      </c>
      <c r="H360" s="108">
        <v>11285900</v>
      </c>
      <c r="I360" s="109">
        <f t="shared" si="5"/>
        <v>68.380276471796094</v>
      </c>
    </row>
    <row r="361" spans="1:9">
      <c r="A361" s="105">
        <v>352</v>
      </c>
      <c r="B361" s="106" t="s">
        <v>223</v>
      </c>
      <c r="C361" s="106" t="s">
        <v>77</v>
      </c>
      <c r="D361" s="106" t="s">
        <v>81</v>
      </c>
      <c r="E361" s="106" t="s">
        <v>47</v>
      </c>
      <c r="F361" s="107" t="s">
        <v>488</v>
      </c>
      <c r="G361" s="108">
        <v>16504613</v>
      </c>
      <c r="H361" s="108">
        <v>11285900</v>
      </c>
      <c r="I361" s="109">
        <f t="shared" si="5"/>
        <v>68.380276471796094</v>
      </c>
    </row>
    <row r="362" spans="1:9" s="104" customFormat="1" ht="28.5" customHeight="1">
      <c r="A362" s="105">
        <v>353</v>
      </c>
      <c r="B362" s="106" t="s">
        <v>223</v>
      </c>
      <c r="C362" s="106" t="s">
        <v>77</v>
      </c>
      <c r="D362" s="106" t="s">
        <v>144</v>
      </c>
      <c r="E362" s="106" t="s">
        <v>0</v>
      </c>
      <c r="F362" s="107" t="s">
        <v>506</v>
      </c>
      <c r="G362" s="108">
        <v>4884039</v>
      </c>
      <c r="H362" s="108">
        <v>4458176.88</v>
      </c>
      <c r="I362" s="109">
        <f t="shared" si="5"/>
        <v>91.280534000649865</v>
      </c>
    </row>
    <row r="363" spans="1:9" ht="38.25">
      <c r="A363" s="105">
        <v>354</v>
      </c>
      <c r="B363" s="106" t="s">
        <v>223</v>
      </c>
      <c r="C363" s="106" t="s">
        <v>77</v>
      </c>
      <c r="D363" s="106" t="s">
        <v>83</v>
      </c>
      <c r="E363" s="106" t="s">
        <v>0</v>
      </c>
      <c r="F363" s="107" t="s">
        <v>516</v>
      </c>
      <c r="G363" s="108">
        <v>4884039</v>
      </c>
      <c r="H363" s="108">
        <v>4458176.88</v>
      </c>
      <c r="I363" s="109">
        <f t="shared" si="5"/>
        <v>91.280534000649865</v>
      </c>
    </row>
    <row r="364" spans="1:9">
      <c r="A364" s="105">
        <v>355</v>
      </c>
      <c r="B364" s="106" t="s">
        <v>223</v>
      </c>
      <c r="C364" s="106" t="s">
        <v>77</v>
      </c>
      <c r="D364" s="106" t="s">
        <v>83</v>
      </c>
      <c r="E364" s="106" t="s">
        <v>47</v>
      </c>
      <c r="F364" s="107" t="s">
        <v>488</v>
      </c>
      <c r="G364" s="108">
        <v>4884039</v>
      </c>
      <c r="H364" s="108">
        <v>4458176.88</v>
      </c>
      <c r="I364" s="109">
        <f t="shared" si="5"/>
        <v>91.280534000649865</v>
      </c>
    </row>
    <row r="365" spans="1:9">
      <c r="A365" s="105">
        <v>356</v>
      </c>
      <c r="B365" s="106" t="s">
        <v>223</v>
      </c>
      <c r="C365" s="106" t="s">
        <v>595</v>
      </c>
      <c r="D365" s="106" t="s">
        <v>117</v>
      </c>
      <c r="E365" s="106" t="s">
        <v>0</v>
      </c>
      <c r="F365" s="107" t="s">
        <v>605</v>
      </c>
      <c r="G365" s="108">
        <v>14588363</v>
      </c>
      <c r="H365" s="108">
        <v>11151350</v>
      </c>
      <c r="I365" s="109">
        <f t="shared" si="5"/>
        <v>76.44003648661608</v>
      </c>
    </row>
    <row r="366" spans="1:9" ht="25.5">
      <c r="A366" s="105">
        <v>357</v>
      </c>
      <c r="B366" s="106" t="s">
        <v>223</v>
      </c>
      <c r="C366" s="106" t="s">
        <v>595</v>
      </c>
      <c r="D366" s="106" t="s">
        <v>139</v>
      </c>
      <c r="E366" s="106" t="s">
        <v>0</v>
      </c>
      <c r="F366" s="107" t="s">
        <v>501</v>
      </c>
      <c r="G366" s="108">
        <v>14588363</v>
      </c>
      <c r="H366" s="108">
        <v>11151350</v>
      </c>
      <c r="I366" s="109">
        <f t="shared" si="5"/>
        <v>76.44003648661608</v>
      </c>
    </row>
    <row r="367" spans="1:9" ht="25.5">
      <c r="A367" s="105">
        <v>358</v>
      </c>
      <c r="B367" s="106" t="s">
        <v>223</v>
      </c>
      <c r="C367" s="106" t="s">
        <v>595</v>
      </c>
      <c r="D367" s="106" t="s">
        <v>142</v>
      </c>
      <c r="E367" s="106" t="s">
        <v>0</v>
      </c>
      <c r="F367" s="107" t="s">
        <v>514</v>
      </c>
      <c r="G367" s="108">
        <v>14588363</v>
      </c>
      <c r="H367" s="108">
        <v>11151350</v>
      </c>
      <c r="I367" s="109">
        <f t="shared" si="5"/>
        <v>76.44003648661608</v>
      </c>
    </row>
    <row r="368" spans="1:9" ht="76.5">
      <c r="A368" s="105">
        <v>359</v>
      </c>
      <c r="B368" s="106" t="s">
        <v>223</v>
      </c>
      <c r="C368" s="106" t="s">
        <v>595</v>
      </c>
      <c r="D368" s="106" t="s">
        <v>754</v>
      </c>
      <c r="E368" s="106" t="s">
        <v>0</v>
      </c>
      <c r="F368" s="107" t="s">
        <v>801</v>
      </c>
      <c r="G368" s="108">
        <v>1631300</v>
      </c>
      <c r="H368" s="108">
        <v>1432700</v>
      </c>
      <c r="I368" s="109">
        <f t="shared" si="5"/>
        <v>87.825660516152766</v>
      </c>
    </row>
    <row r="369" spans="1:9" s="104" customFormat="1">
      <c r="A369" s="105">
        <v>360</v>
      </c>
      <c r="B369" s="106" t="s">
        <v>223</v>
      </c>
      <c r="C369" s="106" t="s">
        <v>595</v>
      </c>
      <c r="D369" s="106" t="s">
        <v>754</v>
      </c>
      <c r="E369" s="106" t="s">
        <v>47</v>
      </c>
      <c r="F369" s="107" t="s">
        <v>488</v>
      </c>
      <c r="G369" s="108">
        <v>1631300</v>
      </c>
      <c r="H369" s="108">
        <v>1432700</v>
      </c>
      <c r="I369" s="109">
        <f t="shared" si="5"/>
        <v>87.825660516152766</v>
      </c>
    </row>
    <row r="370" spans="1:9" ht="25.5">
      <c r="A370" s="105">
        <v>361</v>
      </c>
      <c r="B370" s="106" t="s">
        <v>223</v>
      </c>
      <c r="C370" s="106" t="s">
        <v>595</v>
      </c>
      <c r="D370" s="106" t="s">
        <v>82</v>
      </c>
      <c r="E370" s="106" t="s">
        <v>0</v>
      </c>
      <c r="F370" s="107" t="s">
        <v>515</v>
      </c>
      <c r="G370" s="108">
        <v>12957063</v>
      </c>
      <c r="H370" s="108">
        <v>9718650</v>
      </c>
      <c r="I370" s="109">
        <f t="shared" si="5"/>
        <v>75.006581352579673</v>
      </c>
    </row>
    <row r="371" spans="1:9">
      <c r="A371" s="105">
        <v>362</v>
      </c>
      <c r="B371" s="106" t="s">
        <v>223</v>
      </c>
      <c r="C371" s="106" t="s">
        <v>595</v>
      </c>
      <c r="D371" s="106" t="s">
        <v>82</v>
      </c>
      <c r="E371" s="106" t="s">
        <v>47</v>
      </c>
      <c r="F371" s="107" t="s">
        <v>488</v>
      </c>
      <c r="G371" s="108">
        <v>12957063</v>
      </c>
      <c r="H371" s="108">
        <v>9718650</v>
      </c>
      <c r="I371" s="109">
        <f t="shared" si="5"/>
        <v>75.006581352579673</v>
      </c>
    </row>
    <row r="372" spans="1:9">
      <c r="A372" s="105">
        <v>363</v>
      </c>
      <c r="B372" s="106" t="s">
        <v>223</v>
      </c>
      <c r="C372" s="106" t="s">
        <v>87</v>
      </c>
      <c r="D372" s="106" t="s">
        <v>117</v>
      </c>
      <c r="E372" s="106" t="s">
        <v>0</v>
      </c>
      <c r="F372" s="107" t="s">
        <v>606</v>
      </c>
      <c r="G372" s="108">
        <v>6941100.1799999997</v>
      </c>
      <c r="H372" s="108">
        <v>6932321.5800000001</v>
      </c>
      <c r="I372" s="109">
        <f t="shared" si="5"/>
        <v>99.873527254003704</v>
      </c>
    </row>
    <row r="373" spans="1:9" ht="25.5">
      <c r="A373" s="105">
        <v>364</v>
      </c>
      <c r="B373" s="106" t="s">
        <v>223</v>
      </c>
      <c r="C373" s="106" t="s">
        <v>87</v>
      </c>
      <c r="D373" s="106" t="s">
        <v>139</v>
      </c>
      <c r="E373" s="106" t="s">
        <v>0</v>
      </c>
      <c r="F373" s="107" t="s">
        <v>501</v>
      </c>
      <c r="G373" s="108">
        <v>6941100.1799999997</v>
      </c>
      <c r="H373" s="108">
        <v>6932321.5800000001</v>
      </c>
      <c r="I373" s="109">
        <f t="shared" si="5"/>
        <v>99.873527254003704</v>
      </c>
    </row>
    <row r="374" spans="1:9" ht="25.5">
      <c r="A374" s="105">
        <v>365</v>
      </c>
      <c r="B374" s="106" t="s">
        <v>223</v>
      </c>
      <c r="C374" s="106" t="s">
        <v>87</v>
      </c>
      <c r="D374" s="106" t="s">
        <v>140</v>
      </c>
      <c r="E374" s="106" t="s">
        <v>0</v>
      </c>
      <c r="F374" s="107" t="s">
        <v>509</v>
      </c>
      <c r="G374" s="108">
        <v>337100</v>
      </c>
      <c r="H374" s="108">
        <v>337092</v>
      </c>
      <c r="I374" s="109">
        <f t="shared" si="5"/>
        <v>99.99762681696825</v>
      </c>
    </row>
    <row r="375" spans="1:9" ht="63.75">
      <c r="A375" s="105">
        <v>366</v>
      </c>
      <c r="B375" s="106" t="s">
        <v>223</v>
      </c>
      <c r="C375" s="106" t="s">
        <v>87</v>
      </c>
      <c r="D375" s="106" t="s">
        <v>757</v>
      </c>
      <c r="E375" s="106" t="s">
        <v>0</v>
      </c>
      <c r="F375" s="107" t="s">
        <v>802</v>
      </c>
      <c r="G375" s="108">
        <v>337100</v>
      </c>
      <c r="H375" s="108">
        <v>337092</v>
      </c>
      <c r="I375" s="109">
        <f t="shared" si="5"/>
        <v>99.99762681696825</v>
      </c>
    </row>
    <row r="376" spans="1:9">
      <c r="A376" s="105">
        <v>367</v>
      </c>
      <c r="B376" s="106" t="s">
        <v>223</v>
      </c>
      <c r="C376" s="106" t="s">
        <v>87</v>
      </c>
      <c r="D376" s="106" t="s">
        <v>757</v>
      </c>
      <c r="E376" s="106" t="s">
        <v>47</v>
      </c>
      <c r="F376" s="107" t="s">
        <v>488</v>
      </c>
      <c r="G376" s="108">
        <v>337100</v>
      </c>
      <c r="H376" s="108">
        <v>337092</v>
      </c>
      <c r="I376" s="109">
        <f t="shared" si="5"/>
        <v>99.99762681696825</v>
      </c>
    </row>
    <row r="377" spans="1:9" ht="25.5">
      <c r="A377" s="105">
        <v>368</v>
      </c>
      <c r="B377" s="106" t="s">
        <v>223</v>
      </c>
      <c r="C377" s="106" t="s">
        <v>87</v>
      </c>
      <c r="D377" s="106" t="s">
        <v>143</v>
      </c>
      <c r="E377" s="106" t="s">
        <v>0</v>
      </c>
      <c r="F377" s="107" t="s">
        <v>517</v>
      </c>
      <c r="G377" s="108">
        <v>6604000.1799999997</v>
      </c>
      <c r="H377" s="108">
        <v>6595229.5800000001</v>
      </c>
      <c r="I377" s="109">
        <f t="shared" si="5"/>
        <v>99.867192614158895</v>
      </c>
    </row>
    <row r="378" spans="1:9">
      <c r="A378" s="105">
        <v>369</v>
      </c>
      <c r="B378" s="106" t="s">
        <v>223</v>
      </c>
      <c r="C378" s="106" t="s">
        <v>87</v>
      </c>
      <c r="D378" s="106" t="s">
        <v>88</v>
      </c>
      <c r="E378" s="106" t="s">
        <v>0</v>
      </c>
      <c r="F378" s="107" t="s">
        <v>518</v>
      </c>
      <c r="G378" s="108">
        <v>2886400</v>
      </c>
      <c r="H378" s="108">
        <v>2886400</v>
      </c>
      <c r="I378" s="109">
        <f t="shared" si="5"/>
        <v>100</v>
      </c>
    </row>
    <row r="379" spans="1:9" s="104" customFormat="1">
      <c r="A379" s="105">
        <v>370</v>
      </c>
      <c r="B379" s="106" t="s">
        <v>223</v>
      </c>
      <c r="C379" s="106" t="s">
        <v>87</v>
      </c>
      <c r="D379" s="106" t="s">
        <v>88</v>
      </c>
      <c r="E379" s="106" t="s">
        <v>47</v>
      </c>
      <c r="F379" s="107" t="s">
        <v>488</v>
      </c>
      <c r="G379" s="108">
        <v>2886400</v>
      </c>
      <c r="H379" s="108">
        <v>2886400</v>
      </c>
      <c r="I379" s="109">
        <f t="shared" si="5"/>
        <v>100</v>
      </c>
    </row>
    <row r="380" spans="1:9" s="104" customFormat="1">
      <c r="A380" s="105">
        <v>371</v>
      </c>
      <c r="B380" s="106" t="s">
        <v>223</v>
      </c>
      <c r="C380" s="106" t="s">
        <v>87</v>
      </c>
      <c r="D380" s="106" t="s">
        <v>379</v>
      </c>
      <c r="E380" s="106" t="s">
        <v>0</v>
      </c>
      <c r="F380" s="107" t="s">
        <v>518</v>
      </c>
      <c r="G380" s="108">
        <v>3717600.18</v>
      </c>
      <c r="H380" s="108">
        <v>3708829.58</v>
      </c>
      <c r="I380" s="109">
        <f t="shared" si="5"/>
        <v>99.764078987106146</v>
      </c>
    </row>
    <row r="381" spans="1:9" ht="25.5">
      <c r="A381" s="105">
        <v>372</v>
      </c>
      <c r="B381" s="106" t="s">
        <v>223</v>
      </c>
      <c r="C381" s="106" t="s">
        <v>87</v>
      </c>
      <c r="D381" s="106" t="s">
        <v>379</v>
      </c>
      <c r="E381" s="106" t="s">
        <v>7</v>
      </c>
      <c r="F381" s="107" t="s">
        <v>424</v>
      </c>
      <c r="G381" s="108">
        <v>115432</v>
      </c>
      <c r="H381" s="108">
        <v>115394.4</v>
      </c>
      <c r="I381" s="109">
        <f t="shared" si="5"/>
        <v>99.967426710097712</v>
      </c>
    </row>
    <row r="382" spans="1:9" ht="21" customHeight="1">
      <c r="A382" s="105">
        <v>373</v>
      </c>
      <c r="B382" s="106" t="s">
        <v>223</v>
      </c>
      <c r="C382" s="106" t="s">
        <v>87</v>
      </c>
      <c r="D382" s="106" t="s">
        <v>379</v>
      </c>
      <c r="E382" s="106" t="s">
        <v>47</v>
      </c>
      <c r="F382" s="107" t="s">
        <v>488</v>
      </c>
      <c r="G382" s="108">
        <v>3602168.18</v>
      </c>
      <c r="H382" s="108">
        <v>3593435.18</v>
      </c>
      <c r="I382" s="109">
        <f t="shared" si="5"/>
        <v>99.757562679930174</v>
      </c>
    </row>
    <row r="383" spans="1:9">
      <c r="A383" s="105">
        <v>374</v>
      </c>
      <c r="B383" s="106" t="s">
        <v>223</v>
      </c>
      <c r="C383" s="106" t="s">
        <v>91</v>
      </c>
      <c r="D383" s="106" t="s">
        <v>117</v>
      </c>
      <c r="E383" s="106" t="s">
        <v>0</v>
      </c>
      <c r="F383" s="107" t="s">
        <v>519</v>
      </c>
      <c r="G383" s="108">
        <v>6617822</v>
      </c>
      <c r="H383" s="108">
        <v>4560218.0199999996</v>
      </c>
      <c r="I383" s="109">
        <f t="shared" si="5"/>
        <v>68.908139566159377</v>
      </c>
    </row>
    <row r="384" spans="1:9" ht="25.5">
      <c r="A384" s="105">
        <v>375</v>
      </c>
      <c r="B384" s="106" t="s">
        <v>223</v>
      </c>
      <c r="C384" s="106" t="s">
        <v>91</v>
      </c>
      <c r="D384" s="106" t="s">
        <v>139</v>
      </c>
      <c r="E384" s="106" t="s">
        <v>0</v>
      </c>
      <c r="F384" s="107" t="s">
        <v>501</v>
      </c>
      <c r="G384" s="108">
        <v>98400</v>
      </c>
      <c r="H384" s="108">
        <v>71620</v>
      </c>
      <c r="I384" s="109">
        <f t="shared" si="5"/>
        <v>72.784552845528466</v>
      </c>
    </row>
    <row r="385" spans="1:9" s="104" customFormat="1" ht="25.5">
      <c r="A385" s="105">
        <v>376</v>
      </c>
      <c r="B385" s="106" t="s">
        <v>223</v>
      </c>
      <c r="C385" s="106" t="s">
        <v>91</v>
      </c>
      <c r="D385" s="106" t="s">
        <v>140</v>
      </c>
      <c r="E385" s="106" t="s">
        <v>0</v>
      </c>
      <c r="F385" s="107" t="s">
        <v>509</v>
      </c>
      <c r="G385" s="108">
        <v>98400</v>
      </c>
      <c r="H385" s="108">
        <v>71620</v>
      </c>
      <c r="I385" s="109">
        <f t="shared" si="5"/>
        <v>72.784552845528466</v>
      </c>
    </row>
    <row r="386" spans="1:9" s="104" customFormat="1" ht="63.75">
      <c r="A386" s="105">
        <v>377</v>
      </c>
      <c r="B386" s="106" t="s">
        <v>223</v>
      </c>
      <c r="C386" s="106" t="s">
        <v>91</v>
      </c>
      <c r="D386" s="106" t="s">
        <v>659</v>
      </c>
      <c r="E386" s="106" t="s">
        <v>0</v>
      </c>
      <c r="F386" s="107" t="s">
        <v>683</v>
      </c>
      <c r="G386" s="108">
        <v>78200</v>
      </c>
      <c r="H386" s="108">
        <v>51420</v>
      </c>
      <c r="I386" s="109">
        <f t="shared" si="5"/>
        <v>65.754475703324815</v>
      </c>
    </row>
    <row r="387" spans="1:9">
      <c r="A387" s="105">
        <v>378</v>
      </c>
      <c r="B387" s="106" t="s">
        <v>223</v>
      </c>
      <c r="C387" s="106" t="s">
        <v>91</v>
      </c>
      <c r="D387" s="106" t="s">
        <v>659</v>
      </c>
      <c r="E387" s="106" t="s">
        <v>47</v>
      </c>
      <c r="F387" s="107" t="s">
        <v>488</v>
      </c>
      <c r="G387" s="108">
        <v>78200</v>
      </c>
      <c r="H387" s="108">
        <v>51420</v>
      </c>
      <c r="I387" s="109">
        <f t="shared" si="5"/>
        <v>65.754475703324815</v>
      </c>
    </row>
    <row r="388" spans="1:9" s="104" customFormat="1" ht="63.75">
      <c r="A388" s="105">
        <v>379</v>
      </c>
      <c r="B388" s="106" t="s">
        <v>223</v>
      </c>
      <c r="C388" s="106" t="s">
        <v>91</v>
      </c>
      <c r="D388" s="106" t="s">
        <v>757</v>
      </c>
      <c r="E388" s="106" t="s">
        <v>0</v>
      </c>
      <c r="F388" s="107" t="s">
        <v>802</v>
      </c>
      <c r="G388" s="108">
        <v>20200</v>
      </c>
      <c r="H388" s="108">
        <v>20200</v>
      </c>
      <c r="I388" s="109">
        <f t="shared" si="5"/>
        <v>100</v>
      </c>
    </row>
    <row r="389" spans="1:9">
      <c r="A389" s="105">
        <v>380</v>
      </c>
      <c r="B389" s="106" t="s">
        <v>223</v>
      </c>
      <c r="C389" s="106" t="s">
        <v>91</v>
      </c>
      <c r="D389" s="106" t="s">
        <v>757</v>
      </c>
      <c r="E389" s="106" t="s">
        <v>47</v>
      </c>
      <c r="F389" s="107" t="s">
        <v>488</v>
      </c>
      <c r="G389" s="108">
        <v>20200</v>
      </c>
      <c r="H389" s="108">
        <v>20200</v>
      </c>
      <c r="I389" s="109">
        <f t="shared" si="5"/>
        <v>100</v>
      </c>
    </row>
    <row r="390" spans="1:9">
      <c r="A390" s="105">
        <v>381</v>
      </c>
      <c r="B390" s="106" t="s">
        <v>223</v>
      </c>
      <c r="C390" s="106" t="s">
        <v>91</v>
      </c>
      <c r="D390" s="106" t="s">
        <v>116</v>
      </c>
      <c r="E390" s="106" t="s">
        <v>0</v>
      </c>
      <c r="F390" s="107" t="s">
        <v>420</v>
      </c>
      <c r="G390" s="108">
        <v>6519422</v>
      </c>
      <c r="H390" s="108">
        <v>4488598.0199999996</v>
      </c>
      <c r="I390" s="109">
        <f t="shared" si="5"/>
        <v>68.849631455058429</v>
      </c>
    </row>
    <row r="391" spans="1:9" ht="15.75" customHeight="1">
      <c r="A391" s="105">
        <v>382</v>
      </c>
      <c r="B391" s="106" t="s">
        <v>223</v>
      </c>
      <c r="C391" s="106" t="s">
        <v>91</v>
      </c>
      <c r="D391" s="106" t="s">
        <v>25</v>
      </c>
      <c r="E391" s="106" t="s">
        <v>0</v>
      </c>
      <c r="F391" s="107" t="s">
        <v>439</v>
      </c>
      <c r="G391" s="108">
        <v>5765212</v>
      </c>
      <c r="H391" s="108">
        <v>3961548.22</v>
      </c>
      <c r="I391" s="109">
        <f t="shared" si="5"/>
        <v>68.71470155824278</v>
      </c>
    </row>
    <row r="392" spans="1:9">
      <c r="A392" s="105">
        <v>383</v>
      </c>
      <c r="B392" s="106" t="s">
        <v>223</v>
      </c>
      <c r="C392" s="106" t="s">
        <v>91</v>
      </c>
      <c r="D392" s="106" t="s">
        <v>25</v>
      </c>
      <c r="E392" s="106" t="s">
        <v>26</v>
      </c>
      <c r="F392" s="107" t="s">
        <v>774</v>
      </c>
      <c r="G392" s="108">
        <v>4813575.28</v>
      </c>
      <c r="H392" s="108">
        <v>3296850.35</v>
      </c>
      <c r="I392" s="109">
        <f t="shared" si="5"/>
        <v>68.490678097382954</v>
      </c>
    </row>
    <row r="393" spans="1:9" ht="25.5">
      <c r="A393" s="105">
        <v>384</v>
      </c>
      <c r="B393" s="106" t="s">
        <v>223</v>
      </c>
      <c r="C393" s="106" t="s">
        <v>91</v>
      </c>
      <c r="D393" s="106" t="s">
        <v>25</v>
      </c>
      <c r="E393" s="106" t="s">
        <v>7</v>
      </c>
      <c r="F393" s="107" t="s">
        <v>424</v>
      </c>
      <c r="G393" s="108">
        <v>894817</v>
      </c>
      <c r="H393" s="108">
        <v>615378.15</v>
      </c>
      <c r="I393" s="109">
        <f t="shared" ref="I393:I456" si="6">H393/G393*100</f>
        <v>68.771396833095494</v>
      </c>
    </row>
    <row r="394" spans="1:9" s="104" customFormat="1" ht="25.5">
      <c r="A394" s="105">
        <v>385</v>
      </c>
      <c r="B394" s="106" t="s">
        <v>223</v>
      </c>
      <c r="C394" s="106" t="s">
        <v>91</v>
      </c>
      <c r="D394" s="106" t="s">
        <v>25</v>
      </c>
      <c r="E394" s="106" t="s">
        <v>29</v>
      </c>
      <c r="F394" s="107" t="s">
        <v>442</v>
      </c>
      <c r="G394" s="108">
        <v>49319.72</v>
      </c>
      <c r="H394" s="108">
        <v>49319.72</v>
      </c>
      <c r="I394" s="109">
        <f t="shared" si="6"/>
        <v>100</v>
      </c>
    </row>
    <row r="395" spans="1:9">
      <c r="A395" s="105">
        <v>386</v>
      </c>
      <c r="B395" s="106" t="s">
        <v>223</v>
      </c>
      <c r="C395" s="106" t="s">
        <v>91</v>
      </c>
      <c r="D395" s="106" t="s">
        <v>25</v>
      </c>
      <c r="E395" s="106" t="s">
        <v>8</v>
      </c>
      <c r="F395" s="107" t="s">
        <v>425</v>
      </c>
      <c r="G395" s="108">
        <v>7500</v>
      </c>
      <c r="H395" s="108">
        <v>0</v>
      </c>
      <c r="I395" s="109">
        <f t="shared" si="6"/>
        <v>0</v>
      </c>
    </row>
    <row r="396" spans="1:9" ht="25.5">
      <c r="A396" s="105">
        <v>387</v>
      </c>
      <c r="B396" s="106" t="s">
        <v>223</v>
      </c>
      <c r="C396" s="106" t="s">
        <v>91</v>
      </c>
      <c r="D396" s="106" t="s">
        <v>6</v>
      </c>
      <c r="E396" s="106" t="s">
        <v>0</v>
      </c>
      <c r="F396" s="107" t="s">
        <v>423</v>
      </c>
      <c r="G396" s="108">
        <v>754210</v>
      </c>
      <c r="H396" s="108">
        <v>527049.80000000005</v>
      </c>
      <c r="I396" s="109">
        <f t="shared" si="6"/>
        <v>69.881041089351783</v>
      </c>
    </row>
    <row r="397" spans="1:9" ht="25.5">
      <c r="A397" s="105">
        <v>388</v>
      </c>
      <c r="B397" s="106" t="s">
        <v>223</v>
      </c>
      <c r="C397" s="106" t="s">
        <v>91</v>
      </c>
      <c r="D397" s="106" t="s">
        <v>6</v>
      </c>
      <c r="E397" s="106" t="s">
        <v>4</v>
      </c>
      <c r="F397" s="107" t="s">
        <v>422</v>
      </c>
      <c r="G397" s="108">
        <v>754210</v>
      </c>
      <c r="H397" s="108">
        <v>527049.80000000005</v>
      </c>
      <c r="I397" s="109">
        <f t="shared" si="6"/>
        <v>69.881041089351783</v>
      </c>
    </row>
    <row r="398" spans="1:9" s="104" customFormat="1">
      <c r="A398" s="99">
        <v>389</v>
      </c>
      <c r="B398" s="100" t="s">
        <v>237</v>
      </c>
      <c r="C398" s="100" t="s">
        <v>158</v>
      </c>
      <c r="D398" s="100" t="s">
        <v>117</v>
      </c>
      <c r="E398" s="100" t="s">
        <v>0</v>
      </c>
      <c r="F398" s="101" t="s">
        <v>520</v>
      </c>
      <c r="G398" s="102">
        <v>58832432.640000001</v>
      </c>
      <c r="H398" s="102">
        <v>42580256.219999999</v>
      </c>
      <c r="I398" s="110">
        <f t="shared" si="6"/>
        <v>72.375481191729278</v>
      </c>
    </row>
    <row r="399" spans="1:9">
      <c r="A399" s="105">
        <v>390</v>
      </c>
      <c r="B399" s="106" t="s">
        <v>237</v>
      </c>
      <c r="C399" s="106" t="s">
        <v>71</v>
      </c>
      <c r="D399" s="106" t="s">
        <v>117</v>
      </c>
      <c r="E399" s="106" t="s">
        <v>0</v>
      </c>
      <c r="F399" s="107" t="s">
        <v>799</v>
      </c>
      <c r="G399" s="108">
        <v>23583702</v>
      </c>
      <c r="H399" s="108">
        <v>16842080.43</v>
      </c>
      <c r="I399" s="109">
        <f t="shared" si="6"/>
        <v>71.41406565432348</v>
      </c>
    </row>
    <row r="400" spans="1:9">
      <c r="A400" s="105">
        <v>391</v>
      </c>
      <c r="B400" s="106" t="s">
        <v>237</v>
      </c>
      <c r="C400" s="106" t="s">
        <v>595</v>
      </c>
      <c r="D400" s="106" t="s">
        <v>117</v>
      </c>
      <c r="E400" s="106" t="s">
        <v>0</v>
      </c>
      <c r="F400" s="107" t="s">
        <v>605</v>
      </c>
      <c r="G400" s="108">
        <v>16045671</v>
      </c>
      <c r="H400" s="108">
        <v>11526409</v>
      </c>
      <c r="I400" s="109">
        <f t="shared" si="6"/>
        <v>71.835007710179283</v>
      </c>
    </row>
    <row r="401" spans="1:9" ht="38.25">
      <c r="A401" s="105">
        <v>392</v>
      </c>
      <c r="B401" s="106" t="s">
        <v>237</v>
      </c>
      <c r="C401" s="106" t="s">
        <v>595</v>
      </c>
      <c r="D401" s="106" t="s">
        <v>145</v>
      </c>
      <c r="E401" s="106" t="s">
        <v>0</v>
      </c>
      <c r="F401" s="107" t="s">
        <v>803</v>
      </c>
      <c r="G401" s="108">
        <v>16036149</v>
      </c>
      <c r="H401" s="108">
        <v>11516887</v>
      </c>
      <c r="I401" s="109">
        <f t="shared" si="6"/>
        <v>71.818283803673808</v>
      </c>
    </row>
    <row r="402" spans="1:9" ht="25.5">
      <c r="A402" s="105">
        <v>393</v>
      </c>
      <c r="B402" s="106" t="s">
        <v>237</v>
      </c>
      <c r="C402" s="106" t="s">
        <v>595</v>
      </c>
      <c r="D402" s="106" t="s">
        <v>148</v>
      </c>
      <c r="E402" s="106" t="s">
        <v>0</v>
      </c>
      <c r="F402" s="107" t="s">
        <v>521</v>
      </c>
      <c r="G402" s="108">
        <v>10975014</v>
      </c>
      <c r="H402" s="108">
        <v>7952511</v>
      </c>
      <c r="I402" s="109">
        <f t="shared" si="6"/>
        <v>72.460144469975162</v>
      </c>
    </row>
    <row r="403" spans="1:9" ht="25.5">
      <c r="A403" s="105">
        <v>394</v>
      </c>
      <c r="B403" s="106" t="s">
        <v>237</v>
      </c>
      <c r="C403" s="106" t="s">
        <v>595</v>
      </c>
      <c r="D403" s="106" t="s">
        <v>84</v>
      </c>
      <c r="E403" s="106" t="s">
        <v>0</v>
      </c>
      <c r="F403" s="107" t="s">
        <v>522</v>
      </c>
      <c r="G403" s="108">
        <v>10975014</v>
      </c>
      <c r="H403" s="108">
        <v>7952511</v>
      </c>
      <c r="I403" s="109">
        <f t="shared" si="6"/>
        <v>72.460144469975162</v>
      </c>
    </row>
    <row r="404" spans="1:9">
      <c r="A404" s="105">
        <v>395</v>
      </c>
      <c r="B404" s="106" t="s">
        <v>237</v>
      </c>
      <c r="C404" s="106" t="s">
        <v>595</v>
      </c>
      <c r="D404" s="106" t="s">
        <v>84</v>
      </c>
      <c r="E404" s="106" t="s">
        <v>47</v>
      </c>
      <c r="F404" s="107" t="s">
        <v>488</v>
      </c>
      <c r="G404" s="108">
        <v>10975014</v>
      </c>
      <c r="H404" s="108">
        <v>7952511</v>
      </c>
      <c r="I404" s="109">
        <f t="shared" si="6"/>
        <v>72.460144469975162</v>
      </c>
    </row>
    <row r="405" spans="1:9" s="104" customFormat="1" ht="28.5" customHeight="1">
      <c r="A405" s="105">
        <v>396</v>
      </c>
      <c r="B405" s="106" t="s">
        <v>237</v>
      </c>
      <c r="C405" s="106" t="s">
        <v>595</v>
      </c>
      <c r="D405" s="106" t="s">
        <v>150</v>
      </c>
      <c r="E405" s="106" t="s">
        <v>0</v>
      </c>
      <c r="F405" s="107" t="s">
        <v>523</v>
      </c>
      <c r="G405" s="108">
        <v>5061135</v>
      </c>
      <c r="H405" s="108">
        <v>3564376</v>
      </c>
      <c r="I405" s="109">
        <f t="shared" si="6"/>
        <v>70.426416209012416</v>
      </c>
    </row>
    <row r="406" spans="1:9" ht="25.5">
      <c r="A406" s="105">
        <v>397</v>
      </c>
      <c r="B406" s="106" t="s">
        <v>237</v>
      </c>
      <c r="C406" s="106" t="s">
        <v>595</v>
      </c>
      <c r="D406" s="106" t="s">
        <v>85</v>
      </c>
      <c r="E406" s="106" t="s">
        <v>0</v>
      </c>
      <c r="F406" s="107" t="s">
        <v>524</v>
      </c>
      <c r="G406" s="108">
        <v>4850377</v>
      </c>
      <c r="H406" s="108">
        <v>3373300</v>
      </c>
      <c r="I406" s="109">
        <f t="shared" si="6"/>
        <v>69.547171281737491</v>
      </c>
    </row>
    <row r="407" spans="1:9" ht="17.25" customHeight="1">
      <c r="A407" s="105">
        <v>398</v>
      </c>
      <c r="B407" s="106" t="s">
        <v>237</v>
      </c>
      <c r="C407" s="106" t="s">
        <v>595</v>
      </c>
      <c r="D407" s="106" t="s">
        <v>85</v>
      </c>
      <c r="E407" s="106" t="s">
        <v>47</v>
      </c>
      <c r="F407" s="107" t="s">
        <v>488</v>
      </c>
      <c r="G407" s="108">
        <v>4850377</v>
      </c>
      <c r="H407" s="108">
        <v>3373300</v>
      </c>
      <c r="I407" s="109">
        <f t="shared" si="6"/>
        <v>69.547171281737491</v>
      </c>
    </row>
    <row r="408" spans="1:9" ht="38.25">
      <c r="A408" s="105">
        <v>399</v>
      </c>
      <c r="B408" s="106" t="s">
        <v>237</v>
      </c>
      <c r="C408" s="106" t="s">
        <v>595</v>
      </c>
      <c r="D408" s="106" t="s">
        <v>86</v>
      </c>
      <c r="E408" s="106" t="s">
        <v>0</v>
      </c>
      <c r="F408" s="107" t="s">
        <v>525</v>
      </c>
      <c r="G408" s="108">
        <v>210758</v>
      </c>
      <c r="H408" s="108">
        <v>191076</v>
      </c>
      <c r="I408" s="109">
        <f t="shared" si="6"/>
        <v>90.661327209406053</v>
      </c>
    </row>
    <row r="409" spans="1:9">
      <c r="A409" s="105">
        <v>400</v>
      </c>
      <c r="B409" s="106" t="s">
        <v>237</v>
      </c>
      <c r="C409" s="106" t="s">
        <v>595</v>
      </c>
      <c r="D409" s="106" t="s">
        <v>86</v>
      </c>
      <c r="E409" s="106" t="s">
        <v>47</v>
      </c>
      <c r="F409" s="107" t="s">
        <v>488</v>
      </c>
      <c r="G409" s="108">
        <v>210758</v>
      </c>
      <c r="H409" s="108">
        <v>191076</v>
      </c>
      <c r="I409" s="109">
        <f t="shared" si="6"/>
        <v>90.661327209406053</v>
      </c>
    </row>
    <row r="410" spans="1:9">
      <c r="A410" s="105">
        <v>401</v>
      </c>
      <c r="B410" s="106" t="s">
        <v>237</v>
      </c>
      <c r="C410" s="106" t="s">
        <v>595</v>
      </c>
      <c r="D410" s="106" t="s">
        <v>116</v>
      </c>
      <c r="E410" s="106" t="s">
        <v>0</v>
      </c>
      <c r="F410" s="107" t="s">
        <v>420</v>
      </c>
      <c r="G410" s="108">
        <v>9522</v>
      </c>
      <c r="H410" s="108">
        <v>9522</v>
      </c>
      <c r="I410" s="109">
        <f t="shared" si="6"/>
        <v>100</v>
      </c>
    </row>
    <row r="411" spans="1:9" ht="15.75" customHeight="1">
      <c r="A411" s="105">
        <v>402</v>
      </c>
      <c r="B411" s="106" t="s">
        <v>237</v>
      </c>
      <c r="C411" s="106" t="s">
        <v>595</v>
      </c>
      <c r="D411" s="106" t="s">
        <v>13</v>
      </c>
      <c r="E411" s="106" t="s">
        <v>0</v>
      </c>
      <c r="F411" s="107" t="s">
        <v>427</v>
      </c>
      <c r="G411" s="108">
        <v>9522</v>
      </c>
      <c r="H411" s="108">
        <v>9522</v>
      </c>
      <c r="I411" s="109">
        <f t="shared" si="6"/>
        <v>100</v>
      </c>
    </row>
    <row r="412" spans="1:9">
      <c r="A412" s="105">
        <v>403</v>
      </c>
      <c r="B412" s="106" t="s">
        <v>237</v>
      </c>
      <c r="C412" s="106" t="s">
        <v>595</v>
      </c>
      <c r="D412" s="106" t="s">
        <v>13</v>
      </c>
      <c r="E412" s="106" t="s">
        <v>47</v>
      </c>
      <c r="F412" s="107" t="s">
        <v>488</v>
      </c>
      <c r="G412" s="108">
        <v>9522</v>
      </c>
      <c r="H412" s="108">
        <v>9522</v>
      </c>
      <c r="I412" s="109">
        <f t="shared" si="6"/>
        <v>100</v>
      </c>
    </row>
    <row r="413" spans="1:9">
      <c r="A413" s="105">
        <v>404</v>
      </c>
      <c r="B413" s="106" t="s">
        <v>237</v>
      </c>
      <c r="C413" s="106" t="s">
        <v>87</v>
      </c>
      <c r="D413" s="106" t="s">
        <v>117</v>
      </c>
      <c r="E413" s="106" t="s">
        <v>0</v>
      </c>
      <c r="F413" s="107" t="s">
        <v>606</v>
      </c>
      <c r="G413" s="108">
        <v>7538031</v>
      </c>
      <c r="H413" s="108">
        <v>5315671.43</v>
      </c>
      <c r="I413" s="109">
        <f t="shared" si="6"/>
        <v>70.518036208659794</v>
      </c>
    </row>
    <row r="414" spans="1:9" ht="28.5" customHeight="1">
      <c r="A414" s="105">
        <v>405</v>
      </c>
      <c r="B414" s="106" t="s">
        <v>237</v>
      </c>
      <c r="C414" s="106" t="s">
        <v>87</v>
      </c>
      <c r="D414" s="106" t="s">
        <v>145</v>
      </c>
      <c r="E414" s="106" t="s">
        <v>0</v>
      </c>
      <c r="F414" s="107" t="s">
        <v>803</v>
      </c>
      <c r="G414" s="108">
        <v>7538031</v>
      </c>
      <c r="H414" s="108">
        <v>5315671.43</v>
      </c>
      <c r="I414" s="109">
        <f t="shared" si="6"/>
        <v>70.518036208659794</v>
      </c>
    </row>
    <row r="415" spans="1:9" s="104" customFormat="1" ht="25.5">
      <c r="A415" s="105">
        <v>406</v>
      </c>
      <c r="B415" s="106" t="s">
        <v>237</v>
      </c>
      <c r="C415" s="106" t="s">
        <v>87</v>
      </c>
      <c r="D415" s="106" t="s">
        <v>149</v>
      </c>
      <c r="E415" s="106" t="s">
        <v>0</v>
      </c>
      <c r="F415" s="107" t="s">
        <v>526</v>
      </c>
      <c r="G415" s="108">
        <v>7280031</v>
      </c>
      <c r="H415" s="108">
        <v>5275881.45</v>
      </c>
      <c r="I415" s="109">
        <f t="shared" si="6"/>
        <v>72.470590441167076</v>
      </c>
    </row>
    <row r="416" spans="1:9">
      <c r="A416" s="105">
        <v>407</v>
      </c>
      <c r="B416" s="106" t="s">
        <v>237</v>
      </c>
      <c r="C416" s="106" t="s">
        <v>87</v>
      </c>
      <c r="D416" s="106" t="s">
        <v>89</v>
      </c>
      <c r="E416" s="106" t="s">
        <v>0</v>
      </c>
      <c r="F416" s="107" t="s">
        <v>527</v>
      </c>
      <c r="G416" s="108">
        <v>837966</v>
      </c>
      <c r="H416" s="108">
        <v>780158.34</v>
      </c>
      <c r="I416" s="109">
        <f t="shared" si="6"/>
        <v>93.101431322989242</v>
      </c>
    </row>
    <row r="417" spans="1:9">
      <c r="A417" s="105">
        <v>408</v>
      </c>
      <c r="B417" s="106" t="s">
        <v>237</v>
      </c>
      <c r="C417" s="106" t="s">
        <v>87</v>
      </c>
      <c r="D417" s="106" t="s">
        <v>89</v>
      </c>
      <c r="E417" s="106" t="s">
        <v>26</v>
      </c>
      <c r="F417" s="107" t="s">
        <v>774</v>
      </c>
      <c r="G417" s="108">
        <v>800000</v>
      </c>
      <c r="H417" s="108">
        <v>768016.64</v>
      </c>
      <c r="I417" s="109">
        <f t="shared" si="6"/>
        <v>96.002080000000007</v>
      </c>
    </row>
    <row r="418" spans="1:9" ht="25.5">
      <c r="A418" s="105">
        <v>409</v>
      </c>
      <c r="B418" s="106" t="s">
        <v>237</v>
      </c>
      <c r="C418" s="106" t="s">
        <v>87</v>
      </c>
      <c r="D418" s="106" t="s">
        <v>89</v>
      </c>
      <c r="E418" s="106" t="s">
        <v>7</v>
      </c>
      <c r="F418" s="107" t="s">
        <v>424</v>
      </c>
      <c r="G418" s="108">
        <v>37966</v>
      </c>
      <c r="H418" s="108">
        <v>12141.7</v>
      </c>
      <c r="I418" s="109">
        <f t="shared" si="6"/>
        <v>31.980456197650533</v>
      </c>
    </row>
    <row r="419" spans="1:9" ht="25.5">
      <c r="A419" s="105">
        <v>410</v>
      </c>
      <c r="B419" s="106" t="s">
        <v>237</v>
      </c>
      <c r="C419" s="106" t="s">
        <v>87</v>
      </c>
      <c r="D419" s="106" t="s">
        <v>655</v>
      </c>
      <c r="E419" s="106" t="s">
        <v>0</v>
      </c>
      <c r="F419" s="107" t="s">
        <v>684</v>
      </c>
      <c r="G419" s="108">
        <v>6442065</v>
      </c>
      <c r="H419" s="108">
        <v>4495723.1100000003</v>
      </c>
      <c r="I419" s="109">
        <f t="shared" si="6"/>
        <v>69.786987712790861</v>
      </c>
    </row>
    <row r="420" spans="1:9">
      <c r="A420" s="105">
        <v>411</v>
      </c>
      <c r="B420" s="106" t="s">
        <v>237</v>
      </c>
      <c r="C420" s="106" t="s">
        <v>87</v>
      </c>
      <c r="D420" s="106" t="s">
        <v>655</v>
      </c>
      <c r="E420" s="106" t="s">
        <v>26</v>
      </c>
      <c r="F420" s="107" t="s">
        <v>774</v>
      </c>
      <c r="G420" s="108">
        <v>5123620</v>
      </c>
      <c r="H420" s="108">
        <v>3796351.68</v>
      </c>
      <c r="I420" s="109">
        <f t="shared" si="6"/>
        <v>74.095106194448462</v>
      </c>
    </row>
    <row r="421" spans="1:9" ht="25.5">
      <c r="A421" s="105">
        <v>412</v>
      </c>
      <c r="B421" s="106" t="s">
        <v>237</v>
      </c>
      <c r="C421" s="106" t="s">
        <v>87</v>
      </c>
      <c r="D421" s="106" t="s">
        <v>655</v>
      </c>
      <c r="E421" s="106" t="s">
        <v>7</v>
      </c>
      <c r="F421" s="107" t="s">
        <v>424</v>
      </c>
      <c r="G421" s="108">
        <v>1294445</v>
      </c>
      <c r="H421" s="108">
        <v>681280.22</v>
      </c>
      <c r="I421" s="109">
        <f t="shared" si="6"/>
        <v>52.631067368640615</v>
      </c>
    </row>
    <row r="422" spans="1:9">
      <c r="A422" s="105">
        <v>413</v>
      </c>
      <c r="B422" s="106" t="s">
        <v>237</v>
      </c>
      <c r="C422" s="106" t="s">
        <v>87</v>
      </c>
      <c r="D422" s="106" t="s">
        <v>655</v>
      </c>
      <c r="E422" s="106" t="s">
        <v>8</v>
      </c>
      <c r="F422" s="107" t="s">
        <v>425</v>
      </c>
      <c r="G422" s="108">
        <v>24000</v>
      </c>
      <c r="H422" s="108">
        <v>18091.21</v>
      </c>
      <c r="I422" s="109">
        <f t="shared" si="6"/>
        <v>75.380041666666671</v>
      </c>
    </row>
    <row r="423" spans="1:9" s="104" customFormat="1" ht="25.5">
      <c r="A423" s="105">
        <v>414</v>
      </c>
      <c r="B423" s="106" t="s">
        <v>237</v>
      </c>
      <c r="C423" s="106" t="s">
        <v>87</v>
      </c>
      <c r="D423" s="106" t="s">
        <v>150</v>
      </c>
      <c r="E423" s="106" t="s">
        <v>0</v>
      </c>
      <c r="F423" s="107" t="s">
        <v>523</v>
      </c>
      <c r="G423" s="108">
        <v>158000</v>
      </c>
      <c r="H423" s="108">
        <v>9889.98</v>
      </c>
      <c r="I423" s="109">
        <f t="shared" si="6"/>
        <v>6.2594810126582274</v>
      </c>
    </row>
    <row r="424" spans="1:9" ht="25.5">
      <c r="A424" s="105">
        <v>415</v>
      </c>
      <c r="B424" s="106" t="s">
        <v>237</v>
      </c>
      <c r="C424" s="106" t="s">
        <v>87</v>
      </c>
      <c r="D424" s="106" t="s">
        <v>759</v>
      </c>
      <c r="E424" s="106" t="s">
        <v>0</v>
      </c>
      <c r="F424" s="107" t="s">
        <v>804</v>
      </c>
      <c r="G424" s="108">
        <v>42000</v>
      </c>
      <c r="H424" s="108">
        <v>9889.98</v>
      </c>
      <c r="I424" s="109">
        <f t="shared" si="6"/>
        <v>23.54757142857143</v>
      </c>
    </row>
    <row r="425" spans="1:9" s="104" customFormat="1" ht="25.5">
      <c r="A425" s="105">
        <v>416</v>
      </c>
      <c r="B425" s="106" t="s">
        <v>237</v>
      </c>
      <c r="C425" s="106" t="s">
        <v>87</v>
      </c>
      <c r="D425" s="106" t="s">
        <v>759</v>
      </c>
      <c r="E425" s="106" t="s">
        <v>7</v>
      </c>
      <c r="F425" s="107" t="s">
        <v>424</v>
      </c>
      <c r="G425" s="108">
        <v>42000</v>
      </c>
      <c r="H425" s="108">
        <v>9889.98</v>
      </c>
      <c r="I425" s="109">
        <f t="shared" si="6"/>
        <v>23.54757142857143</v>
      </c>
    </row>
    <row r="426" spans="1:9" ht="25.5">
      <c r="A426" s="105">
        <v>417</v>
      </c>
      <c r="B426" s="106" t="s">
        <v>237</v>
      </c>
      <c r="C426" s="106" t="s">
        <v>87</v>
      </c>
      <c r="D426" s="106" t="s">
        <v>879</v>
      </c>
      <c r="E426" s="106" t="s">
        <v>0</v>
      </c>
      <c r="F426" s="107" t="s">
        <v>920</v>
      </c>
      <c r="G426" s="108">
        <v>40000</v>
      </c>
      <c r="H426" s="108">
        <v>0</v>
      </c>
      <c r="I426" s="109">
        <f t="shared" si="6"/>
        <v>0</v>
      </c>
    </row>
    <row r="427" spans="1:9" ht="25.5">
      <c r="A427" s="105">
        <v>418</v>
      </c>
      <c r="B427" s="106" t="s">
        <v>237</v>
      </c>
      <c r="C427" s="106" t="s">
        <v>87</v>
      </c>
      <c r="D427" s="106" t="s">
        <v>879</v>
      </c>
      <c r="E427" s="106" t="s">
        <v>7</v>
      </c>
      <c r="F427" s="107" t="s">
        <v>424</v>
      </c>
      <c r="G427" s="108">
        <v>40000</v>
      </c>
      <c r="H427" s="108">
        <v>0</v>
      </c>
      <c r="I427" s="109">
        <f t="shared" si="6"/>
        <v>0</v>
      </c>
    </row>
    <row r="428" spans="1:9" ht="25.5">
      <c r="A428" s="105">
        <v>419</v>
      </c>
      <c r="B428" s="106" t="s">
        <v>237</v>
      </c>
      <c r="C428" s="106" t="s">
        <v>87</v>
      </c>
      <c r="D428" s="106" t="s">
        <v>881</v>
      </c>
      <c r="E428" s="106" t="s">
        <v>0</v>
      </c>
      <c r="F428" s="107" t="s">
        <v>920</v>
      </c>
      <c r="G428" s="108">
        <v>40000</v>
      </c>
      <c r="H428" s="108">
        <v>0</v>
      </c>
      <c r="I428" s="109">
        <f t="shared" si="6"/>
        <v>0</v>
      </c>
    </row>
    <row r="429" spans="1:9" ht="25.5">
      <c r="A429" s="105">
        <v>420</v>
      </c>
      <c r="B429" s="106" t="s">
        <v>237</v>
      </c>
      <c r="C429" s="106" t="s">
        <v>87</v>
      </c>
      <c r="D429" s="106" t="s">
        <v>881</v>
      </c>
      <c r="E429" s="106" t="s">
        <v>7</v>
      </c>
      <c r="F429" s="107" t="s">
        <v>424</v>
      </c>
      <c r="G429" s="108">
        <v>40000</v>
      </c>
      <c r="H429" s="108">
        <v>0</v>
      </c>
      <c r="I429" s="109">
        <f t="shared" si="6"/>
        <v>0</v>
      </c>
    </row>
    <row r="430" spans="1:9" ht="51">
      <c r="A430" s="105">
        <v>421</v>
      </c>
      <c r="B430" s="106" t="s">
        <v>237</v>
      </c>
      <c r="C430" s="106" t="s">
        <v>87</v>
      </c>
      <c r="D430" s="106" t="s">
        <v>882</v>
      </c>
      <c r="E430" s="106" t="s">
        <v>0</v>
      </c>
      <c r="F430" s="107" t="s">
        <v>921</v>
      </c>
      <c r="G430" s="108">
        <v>18000</v>
      </c>
      <c r="H430" s="108">
        <v>0</v>
      </c>
      <c r="I430" s="109">
        <f t="shared" si="6"/>
        <v>0</v>
      </c>
    </row>
    <row r="431" spans="1:9" ht="25.5">
      <c r="A431" s="105">
        <v>422</v>
      </c>
      <c r="B431" s="106" t="s">
        <v>237</v>
      </c>
      <c r="C431" s="106" t="s">
        <v>87</v>
      </c>
      <c r="D431" s="106" t="s">
        <v>882</v>
      </c>
      <c r="E431" s="106" t="s">
        <v>7</v>
      </c>
      <c r="F431" s="107" t="s">
        <v>424</v>
      </c>
      <c r="G431" s="108">
        <v>18000</v>
      </c>
      <c r="H431" s="108">
        <v>0</v>
      </c>
      <c r="I431" s="109">
        <f t="shared" si="6"/>
        <v>0</v>
      </c>
    </row>
    <row r="432" spans="1:9" ht="51">
      <c r="A432" s="105">
        <v>423</v>
      </c>
      <c r="B432" s="106" t="s">
        <v>237</v>
      </c>
      <c r="C432" s="106" t="s">
        <v>87</v>
      </c>
      <c r="D432" s="106" t="s">
        <v>884</v>
      </c>
      <c r="E432" s="106" t="s">
        <v>0</v>
      </c>
      <c r="F432" s="107" t="s">
        <v>921</v>
      </c>
      <c r="G432" s="108">
        <v>18000</v>
      </c>
      <c r="H432" s="108">
        <v>0</v>
      </c>
      <c r="I432" s="109">
        <f t="shared" si="6"/>
        <v>0</v>
      </c>
    </row>
    <row r="433" spans="1:9" s="104" customFormat="1" ht="25.5">
      <c r="A433" s="105">
        <v>424</v>
      </c>
      <c r="B433" s="106" t="s">
        <v>237</v>
      </c>
      <c r="C433" s="106" t="s">
        <v>87</v>
      </c>
      <c r="D433" s="106" t="s">
        <v>884</v>
      </c>
      <c r="E433" s="106" t="s">
        <v>7</v>
      </c>
      <c r="F433" s="107" t="s">
        <v>424</v>
      </c>
      <c r="G433" s="108">
        <v>18000</v>
      </c>
      <c r="H433" s="108">
        <v>0</v>
      </c>
      <c r="I433" s="109">
        <f t="shared" si="6"/>
        <v>0</v>
      </c>
    </row>
    <row r="434" spans="1:9" ht="38.25">
      <c r="A434" s="105">
        <v>425</v>
      </c>
      <c r="B434" s="106" t="s">
        <v>237</v>
      </c>
      <c r="C434" s="106" t="s">
        <v>87</v>
      </c>
      <c r="D434" s="106" t="s">
        <v>151</v>
      </c>
      <c r="E434" s="106" t="s">
        <v>0</v>
      </c>
      <c r="F434" s="107" t="s">
        <v>805</v>
      </c>
      <c r="G434" s="108">
        <v>50000</v>
      </c>
      <c r="H434" s="108">
        <v>3350</v>
      </c>
      <c r="I434" s="109">
        <f t="shared" si="6"/>
        <v>6.7</v>
      </c>
    </row>
    <row r="435" spans="1:9" ht="38.25">
      <c r="A435" s="105">
        <v>426</v>
      </c>
      <c r="B435" s="106" t="s">
        <v>237</v>
      </c>
      <c r="C435" s="106" t="s">
        <v>87</v>
      </c>
      <c r="D435" s="106" t="s">
        <v>90</v>
      </c>
      <c r="E435" s="106" t="s">
        <v>0</v>
      </c>
      <c r="F435" s="107" t="s">
        <v>528</v>
      </c>
      <c r="G435" s="108">
        <v>50000</v>
      </c>
      <c r="H435" s="108">
        <v>3350</v>
      </c>
      <c r="I435" s="109">
        <f t="shared" si="6"/>
        <v>6.7</v>
      </c>
    </row>
    <row r="436" spans="1:9" ht="25.5">
      <c r="A436" s="105">
        <v>427</v>
      </c>
      <c r="B436" s="106" t="s">
        <v>237</v>
      </c>
      <c r="C436" s="106" t="s">
        <v>87</v>
      </c>
      <c r="D436" s="106" t="s">
        <v>90</v>
      </c>
      <c r="E436" s="106" t="s">
        <v>7</v>
      </c>
      <c r="F436" s="107" t="s">
        <v>424</v>
      </c>
      <c r="G436" s="108">
        <v>50000</v>
      </c>
      <c r="H436" s="108">
        <v>3350</v>
      </c>
      <c r="I436" s="109">
        <f t="shared" si="6"/>
        <v>6.7</v>
      </c>
    </row>
    <row r="437" spans="1:9" s="104" customFormat="1" ht="25.5">
      <c r="A437" s="105">
        <v>428</v>
      </c>
      <c r="B437" s="106" t="s">
        <v>237</v>
      </c>
      <c r="C437" s="106" t="s">
        <v>87</v>
      </c>
      <c r="D437" s="106" t="s">
        <v>1006</v>
      </c>
      <c r="E437" s="106" t="s">
        <v>0</v>
      </c>
      <c r="F437" s="107" t="s">
        <v>685</v>
      </c>
      <c r="G437" s="108">
        <v>50000</v>
      </c>
      <c r="H437" s="108">
        <v>26550</v>
      </c>
      <c r="I437" s="109">
        <f t="shared" si="6"/>
        <v>53.1</v>
      </c>
    </row>
    <row r="438" spans="1:9" ht="25.5">
      <c r="A438" s="105">
        <v>429</v>
      </c>
      <c r="B438" s="106" t="s">
        <v>237</v>
      </c>
      <c r="C438" s="106" t="s">
        <v>87</v>
      </c>
      <c r="D438" s="106" t="s">
        <v>1007</v>
      </c>
      <c r="E438" s="106" t="s">
        <v>0</v>
      </c>
      <c r="F438" s="107" t="s">
        <v>686</v>
      </c>
      <c r="G438" s="108">
        <v>50000</v>
      </c>
      <c r="H438" s="108">
        <v>26550</v>
      </c>
      <c r="I438" s="109">
        <f t="shared" si="6"/>
        <v>53.1</v>
      </c>
    </row>
    <row r="439" spans="1:9" s="104" customFormat="1" ht="25.5">
      <c r="A439" s="105">
        <v>430</v>
      </c>
      <c r="B439" s="106" t="s">
        <v>237</v>
      </c>
      <c r="C439" s="106" t="s">
        <v>87</v>
      </c>
      <c r="D439" s="106" t="s">
        <v>1007</v>
      </c>
      <c r="E439" s="106" t="s">
        <v>7</v>
      </c>
      <c r="F439" s="107" t="s">
        <v>424</v>
      </c>
      <c r="G439" s="108">
        <v>50000</v>
      </c>
      <c r="H439" s="108">
        <v>26550</v>
      </c>
      <c r="I439" s="109">
        <f t="shared" si="6"/>
        <v>53.1</v>
      </c>
    </row>
    <row r="440" spans="1:9">
      <c r="A440" s="105">
        <v>431</v>
      </c>
      <c r="B440" s="106" t="s">
        <v>237</v>
      </c>
      <c r="C440" s="106" t="s">
        <v>92</v>
      </c>
      <c r="D440" s="106" t="s">
        <v>117</v>
      </c>
      <c r="E440" s="106" t="s">
        <v>0</v>
      </c>
      <c r="F440" s="107" t="s">
        <v>806</v>
      </c>
      <c r="G440" s="108">
        <v>26868919.52</v>
      </c>
      <c r="H440" s="108">
        <v>19223168.109999999</v>
      </c>
      <c r="I440" s="109">
        <f t="shared" si="6"/>
        <v>71.544254303531446</v>
      </c>
    </row>
    <row r="441" spans="1:9">
      <c r="A441" s="105">
        <v>432</v>
      </c>
      <c r="B441" s="106" t="s">
        <v>237</v>
      </c>
      <c r="C441" s="106" t="s">
        <v>93</v>
      </c>
      <c r="D441" s="106" t="s">
        <v>117</v>
      </c>
      <c r="E441" s="106" t="s">
        <v>0</v>
      </c>
      <c r="F441" s="107" t="s">
        <v>529</v>
      </c>
      <c r="G441" s="108">
        <v>24553746.52</v>
      </c>
      <c r="H441" s="108">
        <v>17497915.649999999</v>
      </c>
      <c r="I441" s="109">
        <f t="shared" si="6"/>
        <v>71.263730102236138</v>
      </c>
    </row>
    <row r="442" spans="1:9" ht="38.25">
      <c r="A442" s="105">
        <v>433</v>
      </c>
      <c r="B442" s="106" t="s">
        <v>237</v>
      </c>
      <c r="C442" s="106" t="s">
        <v>93</v>
      </c>
      <c r="D442" s="106" t="s">
        <v>145</v>
      </c>
      <c r="E442" s="106" t="s">
        <v>0</v>
      </c>
      <c r="F442" s="107" t="s">
        <v>803</v>
      </c>
      <c r="G442" s="108">
        <v>24553746.52</v>
      </c>
      <c r="H442" s="108">
        <v>17497915.649999999</v>
      </c>
      <c r="I442" s="109">
        <f t="shared" si="6"/>
        <v>71.263730102236138</v>
      </c>
    </row>
    <row r="443" spans="1:9" ht="25.5">
      <c r="A443" s="105">
        <v>434</v>
      </c>
      <c r="B443" s="106" t="s">
        <v>237</v>
      </c>
      <c r="C443" s="106" t="s">
        <v>93</v>
      </c>
      <c r="D443" s="106" t="s">
        <v>146</v>
      </c>
      <c r="E443" s="106" t="s">
        <v>0</v>
      </c>
      <c r="F443" s="107" t="s">
        <v>530</v>
      </c>
      <c r="G443" s="108">
        <v>24553746.52</v>
      </c>
      <c r="H443" s="108">
        <v>17497915.649999999</v>
      </c>
      <c r="I443" s="109">
        <f t="shared" si="6"/>
        <v>71.263730102236138</v>
      </c>
    </row>
    <row r="444" spans="1:9" ht="25.5">
      <c r="A444" s="105">
        <v>435</v>
      </c>
      <c r="B444" s="106" t="s">
        <v>237</v>
      </c>
      <c r="C444" s="106" t="s">
        <v>93</v>
      </c>
      <c r="D444" s="106" t="s">
        <v>94</v>
      </c>
      <c r="E444" s="106" t="s">
        <v>0</v>
      </c>
      <c r="F444" s="107" t="s">
        <v>531</v>
      </c>
      <c r="G444" s="108">
        <v>5773660</v>
      </c>
      <c r="H444" s="108">
        <v>3880700</v>
      </c>
      <c r="I444" s="109">
        <f t="shared" si="6"/>
        <v>67.213864342548746</v>
      </c>
    </row>
    <row r="445" spans="1:9" s="104" customFormat="1">
      <c r="A445" s="105">
        <v>436</v>
      </c>
      <c r="B445" s="106" t="s">
        <v>237</v>
      </c>
      <c r="C445" s="106" t="s">
        <v>93</v>
      </c>
      <c r="D445" s="106" t="s">
        <v>94</v>
      </c>
      <c r="E445" s="106" t="s">
        <v>47</v>
      </c>
      <c r="F445" s="107" t="s">
        <v>488</v>
      </c>
      <c r="G445" s="108">
        <v>5773660</v>
      </c>
      <c r="H445" s="108">
        <v>3880700</v>
      </c>
      <c r="I445" s="109">
        <f t="shared" si="6"/>
        <v>67.213864342548746</v>
      </c>
    </row>
    <row r="446" spans="1:9">
      <c r="A446" s="105">
        <v>437</v>
      </c>
      <c r="B446" s="106" t="s">
        <v>237</v>
      </c>
      <c r="C446" s="106" t="s">
        <v>93</v>
      </c>
      <c r="D446" s="106" t="s">
        <v>95</v>
      </c>
      <c r="E446" s="106" t="s">
        <v>0</v>
      </c>
      <c r="F446" s="107" t="s">
        <v>532</v>
      </c>
      <c r="G446" s="108">
        <v>15634877</v>
      </c>
      <c r="H446" s="108">
        <v>11244800</v>
      </c>
      <c r="I446" s="109">
        <f t="shared" si="6"/>
        <v>71.921256559933283</v>
      </c>
    </row>
    <row r="447" spans="1:9" ht="15.75" customHeight="1">
      <c r="A447" s="105">
        <v>438</v>
      </c>
      <c r="B447" s="106" t="s">
        <v>237</v>
      </c>
      <c r="C447" s="106" t="s">
        <v>93</v>
      </c>
      <c r="D447" s="106" t="s">
        <v>95</v>
      </c>
      <c r="E447" s="106" t="s">
        <v>47</v>
      </c>
      <c r="F447" s="107" t="s">
        <v>488</v>
      </c>
      <c r="G447" s="108">
        <v>15634877</v>
      </c>
      <c r="H447" s="108">
        <v>11244800</v>
      </c>
      <c r="I447" s="109">
        <f t="shared" si="6"/>
        <v>71.921256559933283</v>
      </c>
    </row>
    <row r="448" spans="1:9" ht="25.5">
      <c r="A448" s="105">
        <v>439</v>
      </c>
      <c r="B448" s="106" t="s">
        <v>237</v>
      </c>
      <c r="C448" s="106" t="s">
        <v>93</v>
      </c>
      <c r="D448" s="106" t="s">
        <v>96</v>
      </c>
      <c r="E448" s="106" t="s">
        <v>0</v>
      </c>
      <c r="F448" s="107" t="s">
        <v>533</v>
      </c>
      <c r="G448" s="108">
        <v>1345209.52</v>
      </c>
      <c r="H448" s="108">
        <v>1026709.83</v>
      </c>
      <c r="I448" s="109">
        <f t="shared" si="6"/>
        <v>76.323413916963659</v>
      </c>
    </row>
    <row r="449" spans="1:9">
      <c r="A449" s="105">
        <v>440</v>
      </c>
      <c r="B449" s="106" t="s">
        <v>237</v>
      </c>
      <c r="C449" s="106" t="s">
        <v>93</v>
      </c>
      <c r="D449" s="106" t="s">
        <v>96</v>
      </c>
      <c r="E449" s="106" t="s">
        <v>47</v>
      </c>
      <c r="F449" s="107" t="s">
        <v>488</v>
      </c>
      <c r="G449" s="108">
        <v>1345209.52</v>
      </c>
      <c r="H449" s="108">
        <v>1026709.83</v>
      </c>
      <c r="I449" s="109">
        <f t="shared" si="6"/>
        <v>76.323413916963659</v>
      </c>
    </row>
    <row r="450" spans="1:9">
      <c r="A450" s="105">
        <v>441</v>
      </c>
      <c r="B450" s="106" t="s">
        <v>237</v>
      </c>
      <c r="C450" s="106" t="s">
        <v>93</v>
      </c>
      <c r="D450" s="106" t="s">
        <v>97</v>
      </c>
      <c r="E450" s="106" t="s">
        <v>0</v>
      </c>
      <c r="F450" s="107" t="s">
        <v>534</v>
      </c>
      <c r="G450" s="108">
        <v>1600000</v>
      </c>
      <c r="H450" s="108">
        <v>1189845.69</v>
      </c>
      <c r="I450" s="109">
        <f t="shared" si="6"/>
        <v>74.365355624999992</v>
      </c>
    </row>
    <row r="451" spans="1:9" ht="25.5">
      <c r="A451" s="105">
        <v>442</v>
      </c>
      <c r="B451" s="106" t="s">
        <v>237</v>
      </c>
      <c r="C451" s="106" t="s">
        <v>93</v>
      </c>
      <c r="D451" s="106" t="s">
        <v>97</v>
      </c>
      <c r="E451" s="106" t="s">
        <v>7</v>
      </c>
      <c r="F451" s="107" t="s">
        <v>424</v>
      </c>
      <c r="G451" s="108">
        <v>1600000</v>
      </c>
      <c r="H451" s="108">
        <v>1189845.69</v>
      </c>
      <c r="I451" s="109">
        <f t="shared" si="6"/>
        <v>74.365355624999992</v>
      </c>
    </row>
    <row r="452" spans="1:9" s="104" customFormat="1" ht="63.75">
      <c r="A452" s="105">
        <v>443</v>
      </c>
      <c r="B452" s="106" t="s">
        <v>237</v>
      </c>
      <c r="C452" s="106" t="s">
        <v>93</v>
      </c>
      <c r="D452" s="106" t="s">
        <v>98</v>
      </c>
      <c r="E452" s="106" t="s">
        <v>0</v>
      </c>
      <c r="F452" s="107" t="s">
        <v>535</v>
      </c>
      <c r="G452" s="108">
        <v>200000</v>
      </c>
      <c r="H452" s="108">
        <v>155860.13</v>
      </c>
      <c r="I452" s="109">
        <f t="shared" si="6"/>
        <v>77.930064999999999</v>
      </c>
    </row>
    <row r="453" spans="1:9">
      <c r="A453" s="105">
        <v>444</v>
      </c>
      <c r="B453" s="106" t="s">
        <v>237</v>
      </c>
      <c r="C453" s="106" t="s">
        <v>93</v>
      </c>
      <c r="D453" s="106" t="s">
        <v>98</v>
      </c>
      <c r="E453" s="106" t="s">
        <v>47</v>
      </c>
      <c r="F453" s="107" t="s">
        <v>488</v>
      </c>
      <c r="G453" s="108">
        <v>200000</v>
      </c>
      <c r="H453" s="108">
        <v>155860.13</v>
      </c>
      <c r="I453" s="109">
        <f t="shared" si="6"/>
        <v>77.930064999999999</v>
      </c>
    </row>
    <row r="454" spans="1:9">
      <c r="A454" s="105">
        <v>445</v>
      </c>
      <c r="B454" s="106" t="s">
        <v>237</v>
      </c>
      <c r="C454" s="106" t="s">
        <v>99</v>
      </c>
      <c r="D454" s="106" t="s">
        <v>117</v>
      </c>
      <c r="E454" s="106" t="s">
        <v>0</v>
      </c>
      <c r="F454" s="107" t="s">
        <v>536</v>
      </c>
      <c r="G454" s="108">
        <v>2315173</v>
      </c>
      <c r="H454" s="108">
        <v>1725252.46</v>
      </c>
      <c r="I454" s="109">
        <f t="shared" si="6"/>
        <v>74.519375441921625</v>
      </c>
    </row>
    <row r="455" spans="1:9">
      <c r="A455" s="105">
        <v>446</v>
      </c>
      <c r="B455" s="106" t="s">
        <v>237</v>
      </c>
      <c r="C455" s="106" t="s">
        <v>99</v>
      </c>
      <c r="D455" s="106" t="s">
        <v>116</v>
      </c>
      <c r="E455" s="106" t="s">
        <v>0</v>
      </c>
      <c r="F455" s="107" t="s">
        <v>420</v>
      </c>
      <c r="G455" s="108">
        <v>2315173</v>
      </c>
      <c r="H455" s="108">
        <v>1725252.46</v>
      </c>
      <c r="I455" s="109">
        <f t="shared" si="6"/>
        <v>74.519375441921625</v>
      </c>
    </row>
    <row r="456" spans="1:9">
      <c r="A456" s="105">
        <v>447</v>
      </c>
      <c r="B456" s="106" t="s">
        <v>237</v>
      </c>
      <c r="C456" s="106" t="s">
        <v>99</v>
      </c>
      <c r="D456" s="106" t="s">
        <v>25</v>
      </c>
      <c r="E456" s="106" t="s">
        <v>0</v>
      </c>
      <c r="F456" s="107" t="s">
        <v>439</v>
      </c>
      <c r="G456" s="108">
        <v>1628597</v>
      </c>
      <c r="H456" s="108">
        <v>1232287.17</v>
      </c>
      <c r="I456" s="109">
        <f t="shared" si="6"/>
        <v>75.665567970467833</v>
      </c>
    </row>
    <row r="457" spans="1:9">
      <c r="A457" s="105">
        <v>448</v>
      </c>
      <c r="B457" s="106" t="s">
        <v>237</v>
      </c>
      <c r="C457" s="106" t="s">
        <v>99</v>
      </c>
      <c r="D457" s="106" t="s">
        <v>25</v>
      </c>
      <c r="E457" s="106" t="s">
        <v>26</v>
      </c>
      <c r="F457" s="107" t="s">
        <v>774</v>
      </c>
      <c r="G457" s="108">
        <v>954348</v>
      </c>
      <c r="H457" s="108">
        <v>639676.27</v>
      </c>
      <c r="I457" s="109">
        <f t="shared" ref="I457:I520" si="7">H457/G457*100</f>
        <v>67.02756960773219</v>
      </c>
    </row>
    <row r="458" spans="1:9" ht="25.5">
      <c r="A458" s="105">
        <v>449</v>
      </c>
      <c r="B458" s="106" t="s">
        <v>237</v>
      </c>
      <c r="C458" s="106" t="s">
        <v>99</v>
      </c>
      <c r="D458" s="106" t="s">
        <v>25</v>
      </c>
      <c r="E458" s="106" t="s">
        <v>7</v>
      </c>
      <c r="F458" s="107" t="s">
        <v>424</v>
      </c>
      <c r="G458" s="108">
        <v>674149</v>
      </c>
      <c r="H458" s="108">
        <v>592610.69999999995</v>
      </c>
      <c r="I458" s="109">
        <f t="shared" si="7"/>
        <v>87.905003196622701</v>
      </c>
    </row>
    <row r="459" spans="1:9">
      <c r="A459" s="105">
        <v>450</v>
      </c>
      <c r="B459" s="106" t="s">
        <v>237</v>
      </c>
      <c r="C459" s="106" t="s">
        <v>99</v>
      </c>
      <c r="D459" s="106" t="s">
        <v>25</v>
      </c>
      <c r="E459" s="106" t="s">
        <v>8</v>
      </c>
      <c r="F459" s="107" t="s">
        <v>425</v>
      </c>
      <c r="G459" s="108">
        <v>100</v>
      </c>
      <c r="H459" s="108">
        <v>0.2</v>
      </c>
      <c r="I459" s="109">
        <f t="shared" si="7"/>
        <v>0.2</v>
      </c>
    </row>
    <row r="460" spans="1:9" ht="25.5">
      <c r="A460" s="105">
        <v>451</v>
      </c>
      <c r="B460" s="106" t="s">
        <v>237</v>
      </c>
      <c r="C460" s="106" t="s">
        <v>99</v>
      </c>
      <c r="D460" s="106" t="s">
        <v>6</v>
      </c>
      <c r="E460" s="106" t="s">
        <v>0</v>
      </c>
      <c r="F460" s="107" t="s">
        <v>423</v>
      </c>
      <c r="G460" s="108">
        <v>686576</v>
      </c>
      <c r="H460" s="108">
        <v>492965.29</v>
      </c>
      <c r="I460" s="109">
        <f t="shared" si="7"/>
        <v>71.800542110414582</v>
      </c>
    </row>
    <row r="461" spans="1:9" ht="25.5">
      <c r="A461" s="105">
        <v>452</v>
      </c>
      <c r="B461" s="106" t="s">
        <v>237</v>
      </c>
      <c r="C461" s="106" t="s">
        <v>99</v>
      </c>
      <c r="D461" s="106" t="s">
        <v>6</v>
      </c>
      <c r="E461" s="106" t="s">
        <v>4</v>
      </c>
      <c r="F461" s="107" t="s">
        <v>422</v>
      </c>
      <c r="G461" s="108">
        <v>681576</v>
      </c>
      <c r="H461" s="108">
        <v>492965.29</v>
      </c>
      <c r="I461" s="109">
        <f t="shared" si="7"/>
        <v>72.327266511731636</v>
      </c>
    </row>
    <row r="462" spans="1:9" ht="25.5">
      <c r="A462" s="105">
        <v>453</v>
      </c>
      <c r="B462" s="106" t="s">
        <v>237</v>
      </c>
      <c r="C462" s="106" t="s">
        <v>99</v>
      </c>
      <c r="D462" s="106" t="s">
        <v>6</v>
      </c>
      <c r="E462" s="106" t="s">
        <v>7</v>
      </c>
      <c r="F462" s="107" t="s">
        <v>424</v>
      </c>
      <c r="G462" s="108">
        <v>5000</v>
      </c>
      <c r="H462" s="108">
        <v>0</v>
      </c>
      <c r="I462" s="109">
        <f t="shared" si="7"/>
        <v>0</v>
      </c>
    </row>
    <row r="463" spans="1:9">
      <c r="A463" s="105">
        <v>454</v>
      </c>
      <c r="B463" s="106" t="s">
        <v>237</v>
      </c>
      <c r="C463" s="106" t="s">
        <v>100</v>
      </c>
      <c r="D463" s="106" t="s">
        <v>117</v>
      </c>
      <c r="E463" s="106" t="s">
        <v>0</v>
      </c>
      <c r="F463" s="107" t="s">
        <v>789</v>
      </c>
      <c r="G463" s="108">
        <v>2507839.1800000002</v>
      </c>
      <c r="H463" s="108">
        <v>2466285.7400000002</v>
      </c>
      <c r="I463" s="109">
        <f t="shared" si="7"/>
        <v>98.343058026551773</v>
      </c>
    </row>
    <row r="464" spans="1:9">
      <c r="A464" s="105">
        <v>455</v>
      </c>
      <c r="B464" s="106" t="s">
        <v>237</v>
      </c>
      <c r="C464" s="106" t="s">
        <v>101</v>
      </c>
      <c r="D464" s="106" t="s">
        <v>117</v>
      </c>
      <c r="E464" s="106" t="s">
        <v>0</v>
      </c>
      <c r="F464" s="107" t="s">
        <v>478</v>
      </c>
      <c r="G464" s="108">
        <v>2507839.1800000002</v>
      </c>
      <c r="H464" s="108">
        <v>2466285.7400000002</v>
      </c>
      <c r="I464" s="109">
        <f t="shared" si="7"/>
        <v>98.343058026551773</v>
      </c>
    </row>
    <row r="465" spans="1:9" ht="30.75" customHeight="1">
      <c r="A465" s="105">
        <v>456</v>
      </c>
      <c r="B465" s="106" t="s">
        <v>237</v>
      </c>
      <c r="C465" s="106" t="s">
        <v>101</v>
      </c>
      <c r="D465" s="106" t="s">
        <v>145</v>
      </c>
      <c r="E465" s="106" t="s">
        <v>0</v>
      </c>
      <c r="F465" s="107" t="s">
        <v>803</v>
      </c>
      <c r="G465" s="108">
        <v>2507839.1800000002</v>
      </c>
      <c r="H465" s="108">
        <v>2466285.7400000002</v>
      </c>
      <c r="I465" s="109">
        <f t="shared" si="7"/>
        <v>98.343058026551773</v>
      </c>
    </row>
    <row r="466" spans="1:9">
      <c r="A466" s="105">
        <v>457</v>
      </c>
      <c r="B466" s="106" t="s">
        <v>237</v>
      </c>
      <c r="C466" s="106" t="s">
        <v>101</v>
      </c>
      <c r="D466" s="106" t="s">
        <v>152</v>
      </c>
      <c r="E466" s="106" t="s">
        <v>0</v>
      </c>
      <c r="F466" s="107" t="s">
        <v>537</v>
      </c>
      <c r="G466" s="108">
        <v>2507839.1800000002</v>
      </c>
      <c r="H466" s="108">
        <v>2466285.7400000002</v>
      </c>
      <c r="I466" s="109">
        <f t="shared" si="7"/>
        <v>98.343058026551773</v>
      </c>
    </row>
    <row r="467" spans="1:9" ht="28.5" customHeight="1">
      <c r="A467" s="105">
        <v>458</v>
      </c>
      <c r="B467" s="106" t="s">
        <v>237</v>
      </c>
      <c r="C467" s="106" t="s">
        <v>101</v>
      </c>
      <c r="D467" s="106" t="s">
        <v>764</v>
      </c>
      <c r="E467" s="106" t="s">
        <v>0</v>
      </c>
      <c r="F467" s="107" t="s">
        <v>807</v>
      </c>
      <c r="G467" s="108">
        <v>2507839.1800000002</v>
      </c>
      <c r="H467" s="108">
        <v>2466285.7400000002</v>
      </c>
      <c r="I467" s="109">
        <f t="shared" si="7"/>
        <v>98.343058026551773</v>
      </c>
    </row>
    <row r="468" spans="1:9" ht="25.5">
      <c r="A468" s="105">
        <v>459</v>
      </c>
      <c r="B468" s="106" t="s">
        <v>237</v>
      </c>
      <c r="C468" s="106" t="s">
        <v>101</v>
      </c>
      <c r="D468" s="106" t="s">
        <v>764</v>
      </c>
      <c r="E468" s="106" t="s">
        <v>29</v>
      </c>
      <c r="F468" s="107" t="s">
        <v>442</v>
      </c>
      <c r="G468" s="108">
        <v>2507839.1800000002</v>
      </c>
      <c r="H468" s="108">
        <v>2466285.7400000002</v>
      </c>
      <c r="I468" s="109">
        <f t="shared" si="7"/>
        <v>98.343058026551773</v>
      </c>
    </row>
    <row r="469" spans="1:9">
      <c r="A469" s="105">
        <v>460</v>
      </c>
      <c r="B469" s="106" t="s">
        <v>237</v>
      </c>
      <c r="C469" s="106" t="s">
        <v>109</v>
      </c>
      <c r="D469" s="106" t="s">
        <v>117</v>
      </c>
      <c r="E469" s="106" t="s">
        <v>0</v>
      </c>
      <c r="F469" s="107" t="s">
        <v>808</v>
      </c>
      <c r="G469" s="108">
        <v>5871971.9400000004</v>
      </c>
      <c r="H469" s="108">
        <v>4048721.94</v>
      </c>
      <c r="I469" s="109">
        <f t="shared" si="7"/>
        <v>68.949953803764259</v>
      </c>
    </row>
    <row r="470" spans="1:9">
      <c r="A470" s="105">
        <v>461</v>
      </c>
      <c r="B470" s="106" t="s">
        <v>237</v>
      </c>
      <c r="C470" s="106" t="s">
        <v>110</v>
      </c>
      <c r="D470" s="106" t="s">
        <v>117</v>
      </c>
      <c r="E470" s="106" t="s">
        <v>0</v>
      </c>
      <c r="F470" s="107" t="s">
        <v>538</v>
      </c>
      <c r="G470" s="108">
        <v>5491971.9400000004</v>
      </c>
      <c r="H470" s="108">
        <v>3668721.94</v>
      </c>
      <c r="I470" s="109">
        <f t="shared" si="7"/>
        <v>66.801541961265002</v>
      </c>
    </row>
    <row r="471" spans="1:9" ht="38.25">
      <c r="A471" s="105">
        <v>462</v>
      </c>
      <c r="B471" s="106" t="s">
        <v>237</v>
      </c>
      <c r="C471" s="106" t="s">
        <v>110</v>
      </c>
      <c r="D471" s="106" t="s">
        <v>145</v>
      </c>
      <c r="E471" s="106" t="s">
        <v>0</v>
      </c>
      <c r="F471" s="107" t="s">
        <v>803</v>
      </c>
      <c r="G471" s="108">
        <v>5491971.9400000004</v>
      </c>
      <c r="H471" s="108">
        <v>3668721.94</v>
      </c>
      <c r="I471" s="109">
        <f t="shared" si="7"/>
        <v>66.801541961265002</v>
      </c>
    </row>
    <row r="472" spans="1:9" ht="25.5">
      <c r="A472" s="105">
        <v>463</v>
      </c>
      <c r="B472" s="106" t="s">
        <v>237</v>
      </c>
      <c r="C472" s="106" t="s">
        <v>110</v>
      </c>
      <c r="D472" s="106" t="s">
        <v>147</v>
      </c>
      <c r="E472" s="106" t="s">
        <v>0</v>
      </c>
      <c r="F472" s="107" t="s">
        <v>539</v>
      </c>
      <c r="G472" s="108">
        <v>5491971.9400000004</v>
      </c>
      <c r="H472" s="108">
        <v>3668721.94</v>
      </c>
      <c r="I472" s="109">
        <f t="shared" si="7"/>
        <v>66.801541961265002</v>
      </c>
    </row>
    <row r="473" spans="1:9" ht="25.5">
      <c r="A473" s="105">
        <v>464</v>
      </c>
      <c r="B473" s="106" t="s">
        <v>237</v>
      </c>
      <c r="C473" s="106" t="s">
        <v>110</v>
      </c>
      <c r="D473" s="106" t="s">
        <v>111</v>
      </c>
      <c r="E473" s="106" t="s">
        <v>0</v>
      </c>
      <c r="F473" s="107" t="s">
        <v>540</v>
      </c>
      <c r="G473" s="108">
        <v>4661836</v>
      </c>
      <c r="H473" s="108">
        <v>2838586</v>
      </c>
      <c r="I473" s="109">
        <f t="shared" si="7"/>
        <v>60.889872573809981</v>
      </c>
    </row>
    <row r="474" spans="1:9" s="104" customFormat="1">
      <c r="A474" s="105">
        <v>465</v>
      </c>
      <c r="B474" s="106" t="s">
        <v>237</v>
      </c>
      <c r="C474" s="106" t="s">
        <v>110</v>
      </c>
      <c r="D474" s="106" t="s">
        <v>111</v>
      </c>
      <c r="E474" s="106" t="s">
        <v>47</v>
      </c>
      <c r="F474" s="107" t="s">
        <v>488</v>
      </c>
      <c r="G474" s="108">
        <v>4661836</v>
      </c>
      <c r="H474" s="108">
        <v>2838586</v>
      </c>
      <c r="I474" s="109">
        <f t="shared" si="7"/>
        <v>60.889872573809981</v>
      </c>
    </row>
    <row r="475" spans="1:9" ht="25.5">
      <c r="A475" s="105">
        <v>466</v>
      </c>
      <c r="B475" s="106" t="s">
        <v>237</v>
      </c>
      <c r="C475" s="106" t="s">
        <v>110</v>
      </c>
      <c r="D475" s="106" t="s">
        <v>893</v>
      </c>
      <c r="E475" s="106" t="s">
        <v>0</v>
      </c>
      <c r="F475" s="107" t="s">
        <v>922</v>
      </c>
      <c r="G475" s="108">
        <v>830135.94</v>
      </c>
      <c r="H475" s="108">
        <v>830135.94</v>
      </c>
      <c r="I475" s="109">
        <f t="shared" si="7"/>
        <v>100</v>
      </c>
    </row>
    <row r="476" spans="1:9">
      <c r="A476" s="105">
        <v>467</v>
      </c>
      <c r="B476" s="106" t="s">
        <v>237</v>
      </c>
      <c r="C476" s="106" t="s">
        <v>110</v>
      </c>
      <c r="D476" s="106" t="s">
        <v>893</v>
      </c>
      <c r="E476" s="106" t="s">
        <v>47</v>
      </c>
      <c r="F476" s="107" t="s">
        <v>488</v>
      </c>
      <c r="G476" s="108">
        <v>830135.94</v>
      </c>
      <c r="H476" s="108">
        <v>830135.94</v>
      </c>
      <c r="I476" s="109">
        <f t="shared" si="7"/>
        <v>100</v>
      </c>
    </row>
    <row r="477" spans="1:9">
      <c r="A477" s="105">
        <v>468</v>
      </c>
      <c r="B477" s="106" t="s">
        <v>237</v>
      </c>
      <c r="C477" s="106" t="s">
        <v>895</v>
      </c>
      <c r="D477" s="106" t="s">
        <v>117</v>
      </c>
      <c r="E477" s="106" t="s">
        <v>0</v>
      </c>
      <c r="F477" s="107" t="s">
        <v>923</v>
      </c>
      <c r="G477" s="108">
        <v>380000</v>
      </c>
      <c r="H477" s="108">
        <v>380000</v>
      </c>
      <c r="I477" s="109">
        <f t="shared" si="7"/>
        <v>100</v>
      </c>
    </row>
    <row r="478" spans="1:9" ht="29.25" customHeight="1">
      <c r="A478" s="105">
        <v>469</v>
      </c>
      <c r="B478" s="106" t="s">
        <v>237</v>
      </c>
      <c r="C478" s="106" t="s">
        <v>895</v>
      </c>
      <c r="D478" s="106" t="s">
        <v>145</v>
      </c>
      <c r="E478" s="106" t="s">
        <v>0</v>
      </c>
      <c r="F478" s="107" t="s">
        <v>803</v>
      </c>
      <c r="G478" s="108">
        <v>230000</v>
      </c>
      <c r="H478" s="108">
        <v>230000</v>
      </c>
      <c r="I478" s="109">
        <f t="shared" si="7"/>
        <v>100</v>
      </c>
    </row>
    <row r="479" spans="1:9" ht="25.5">
      <c r="A479" s="105">
        <v>470</v>
      </c>
      <c r="B479" s="106" t="s">
        <v>237</v>
      </c>
      <c r="C479" s="106" t="s">
        <v>895</v>
      </c>
      <c r="D479" s="106" t="s">
        <v>147</v>
      </c>
      <c r="E479" s="106" t="s">
        <v>0</v>
      </c>
      <c r="F479" s="107" t="s">
        <v>539</v>
      </c>
      <c r="G479" s="108">
        <v>230000</v>
      </c>
      <c r="H479" s="108">
        <v>230000</v>
      </c>
      <c r="I479" s="109">
        <f t="shared" si="7"/>
        <v>100</v>
      </c>
    </row>
    <row r="480" spans="1:9" ht="25.5">
      <c r="A480" s="105">
        <v>471</v>
      </c>
      <c r="B480" s="106" t="s">
        <v>237</v>
      </c>
      <c r="C480" s="106" t="s">
        <v>895</v>
      </c>
      <c r="D480" s="106" t="s">
        <v>897</v>
      </c>
      <c r="E480" s="106" t="s">
        <v>0</v>
      </c>
      <c r="F480" s="107" t="s">
        <v>924</v>
      </c>
      <c r="G480" s="108">
        <v>161000</v>
      </c>
      <c r="H480" s="108">
        <v>161000</v>
      </c>
      <c r="I480" s="109">
        <f t="shared" si="7"/>
        <v>100</v>
      </c>
    </row>
    <row r="481" spans="1:9">
      <c r="A481" s="105">
        <v>472</v>
      </c>
      <c r="B481" s="106" t="s">
        <v>237</v>
      </c>
      <c r="C481" s="106" t="s">
        <v>895</v>
      </c>
      <c r="D481" s="106" t="s">
        <v>897</v>
      </c>
      <c r="E481" s="106" t="s">
        <v>47</v>
      </c>
      <c r="F481" s="107" t="s">
        <v>488</v>
      </c>
      <c r="G481" s="108">
        <v>161000</v>
      </c>
      <c r="H481" s="108">
        <v>161000</v>
      </c>
      <c r="I481" s="109">
        <f t="shared" si="7"/>
        <v>100</v>
      </c>
    </row>
    <row r="482" spans="1:9" s="104" customFormat="1" ht="25.5">
      <c r="A482" s="105">
        <v>473</v>
      </c>
      <c r="B482" s="106" t="s">
        <v>237</v>
      </c>
      <c r="C482" s="106" t="s">
        <v>895</v>
      </c>
      <c r="D482" s="106" t="s">
        <v>899</v>
      </c>
      <c r="E482" s="106" t="s">
        <v>0</v>
      </c>
      <c r="F482" s="107" t="s">
        <v>924</v>
      </c>
      <c r="G482" s="108">
        <v>69000</v>
      </c>
      <c r="H482" s="108">
        <v>69000</v>
      </c>
      <c r="I482" s="109">
        <f t="shared" si="7"/>
        <v>100</v>
      </c>
    </row>
    <row r="483" spans="1:9">
      <c r="A483" s="105">
        <v>474</v>
      </c>
      <c r="B483" s="106" t="s">
        <v>237</v>
      </c>
      <c r="C483" s="106" t="s">
        <v>895</v>
      </c>
      <c r="D483" s="106" t="s">
        <v>899</v>
      </c>
      <c r="E483" s="106" t="s">
        <v>47</v>
      </c>
      <c r="F483" s="107" t="s">
        <v>488</v>
      </c>
      <c r="G483" s="108">
        <v>69000</v>
      </c>
      <c r="H483" s="108">
        <v>69000</v>
      </c>
      <c r="I483" s="109">
        <f t="shared" si="7"/>
        <v>100</v>
      </c>
    </row>
    <row r="484" spans="1:9">
      <c r="A484" s="105">
        <v>475</v>
      </c>
      <c r="B484" s="106" t="s">
        <v>237</v>
      </c>
      <c r="C484" s="106" t="s">
        <v>895</v>
      </c>
      <c r="D484" s="106" t="s">
        <v>116</v>
      </c>
      <c r="E484" s="106" t="s">
        <v>0</v>
      </c>
      <c r="F484" s="107" t="s">
        <v>420</v>
      </c>
      <c r="G484" s="108">
        <v>150000</v>
      </c>
      <c r="H484" s="108">
        <v>150000</v>
      </c>
      <c r="I484" s="109">
        <f t="shared" si="7"/>
        <v>100</v>
      </c>
    </row>
    <row r="485" spans="1:9">
      <c r="A485" s="105">
        <v>476</v>
      </c>
      <c r="B485" s="106" t="s">
        <v>237</v>
      </c>
      <c r="C485" s="106" t="s">
        <v>895</v>
      </c>
      <c r="D485" s="106" t="s">
        <v>1004</v>
      </c>
      <c r="E485" s="106" t="s">
        <v>0</v>
      </c>
      <c r="F485" s="107" t="s">
        <v>1017</v>
      </c>
      <c r="G485" s="108">
        <v>150000</v>
      </c>
      <c r="H485" s="108">
        <v>150000</v>
      </c>
      <c r="I485" s="109">
        <f t="shared" si="7"/>
        <v>100</v>
      </c>
    </row>
    <row r="486" spans="1:9">
      <c r="A486" s="105">
        <v>477</v>
      </c>
      <c r="B486" s="106" t="s">
        <v>237</v>
      </c>
      <c r="C486" s="106" t="s">
        <v>895</v>
      </c>
      <c r="D486" s="106" t="s">
        <v>1004</v>
      </c>
      <c r="E486" s="106" t="s">
        <v>47</v>
      </c>
      <c r="F486" s="107" t="s">
        <v>488</v>
      </c>
      <c r="G486" s="108">
        <v>150000</v>
      </c>
      <c r="H486" s="108">
        <v>150000</v>
      </c>
      <c r="I486" s="109">
        <f t="shared" si="7"/>
        <v>100</v>
      </c>
    </row>
    <row r="487" spans="1:9" s="104" customFormat="1">
      <c r="A487" s="99">
        <v>478</v>
      </c>
      <c r="B487" s="100" t="s">
        <v>252</v>
      </c>
      <c r="C487" s="100" t="s">
        <v>158</v>
      </c>
      <c r="D487" s="100" t="s">
        <v>117</v>
      </c>
      <c r="E487" s="100" t="s">
        <v>0</v>
      </c>
      <c r="F487" s="101" t="s">
        <v>607</v>
      </c>
      <c r="G487" s="102">
        <v>640981</v>
      </c>
      <c r="H487" s="102">
        <v>386671.38</v>
      </c>
      <c r="I487" s="110">
        <f t="shared" si="7"/>
        <v>60.324936308564524</v>
      </c>
    </row>
    <row r="488" spans="1:9">
      <c r="A488" s="105">
        <v>479</v>
      </c>
      <c r="B488" s="106" t="s">
        <v>252</v>
      </c>
      <c r="C488" s="106" t="s">
        <v>1</v>
      </c>
      <c r="D488" s="106" t="s">
        <v>117</v>
      </c>
      <c r="E488" s="106" t="s">
        <v>0</v>
      </c>
      <c r="F488" s="107" t="s">
        <v>769</v>
      </c>
      <c r="G488" s="108">
        <v>640981</v>
      </c>
      <c r="H488" s="108">
        <v>386671.38</v>
      </c>
      <c r="I488" s="109">
        <f t="shared" si="7"/>
        <v>60.324936308564524</v>
      </c>
    </row>
    <row r="489" spans="1:9" ht="38.25">
      <c r="A489" s="105">
        <v>480</v>
      </c>
      <c r="B489" s="106" t="s">
        <v>252</v>
      </c>
      <c r="C489" s="106" t="s">
        <v>5</v>
      </c>
      <c r="D489" s="106" t="s">
        <v>117</v>
      </c>
      <c r="E489" s="106" t="s">
        <v>0</v>
      </c>
      <c r="F489" s="107" t="s">
        <v>541</v>
      </c>
      <c r="G489" s="108">
        <v>640981</v>
      </c>
      <c r="H489" s="108">
        <v>386671.38</v>
      </c>
      <c r="I489" s="109">
        <f t="shared" si="7"/>
        <v>60.324936308564524</v>
      </c>
    </row>
    <row r="490" spans="1:9">
      <c r="A490" s="105">
        <v>481</v>
      </c>
      <c r="B490" s="106" t="s">
        <v>252</v>
      </c>
      <c r="C490" s="106" t="s">
        <v>5</v>
      </c>
      <c r="D490" s="106" t="s">
        <v>116</v>
      </c>
      <c r="E490" s="106" t="s">
        <v>0</v>
      </c>
      <c r="F490" s="107" t="s">
        <v>420</v>
      </c>
      <c r="G490" s="108">
        <v>640981</v>
      </c>
      <c r="H490" s="108">
        <v>386671.38</v>
      </c>
      <c r="I490" s="109">
        <f t="shared" si="7"/>
        <v>60.324936308564524</v>
      </c>
    </row>
    <row r="491" spans="1:9" ht="25.5">
      <c r="A491" s="105">
        <v>482</v>
      </c>
      <c r="B491" s="106" t="s">
        <v>252</v>
      </c>
      <c r="C491" s="106" t="s">
        <v>5</v>
      </c>
      <c r="D491" s="106" t="s">
        <v>6</v>
      </c>
      <c r="E491" s="106" t="s">
        <v>0</v>
      </c>
      <c r="F491" s="107" t="s">
        <v>423</v>
      </c>
      <c r="G491" s="108">
        <v>640981</v>
      </c>
      <c r="H491" s="108">
        <v>386671.38</v>
      </c>
      <c r="I491" s="109">
        <f t="shared" si="7"/>
        <v>60.324936308564524</v>
      </c>
    </row>
    <row r="492" spans="1:9" s="104" customFormat="1" ht="25.5">
      <c r="A492" s="105">
        <v>483</v>
      </c>
      <c r="B492" s="106" t="s">
        <v>252</v>
      </c>
      <c r="C492" s="106" t="s">
        <v>5</v>
      </c>
      <c r="D492" s="106" t="s">
        <v>6</v>
      </c>
      <c r="E492" s="106" t="s">
        <v>4</v>
      </c>
      <c r="F492" s="107" t="s">
        <v>422</v>
      </c>
      <c r="G492" s="108">
        <v>533541</v>
      </c>
      <c r="H492" s="108">
        <v>349244.98</v>
      </c>
      <c r="I492" s="109">
        <f t="shared" si="7"/>
        <v>65.457946062252006</v>
      </c>
    </row>
    <row r="493" spans="1:9" ht="25.5">
      <c r="A493" s="105">
        <v>484</v>
      </c>
      <c r="B493" s="106" t="s">
        <v>252</v>
      </c>
      <c r="C493" s="106" t="s">
        <v>5</v>
      </c>
      <c r="D493" s="106" t="s">
        <v>6</v>
      </c>
      <c r="E493" s="106" t="s">
        <v>7</v>
      </c>
      <c r="F493" s="107" t="s">
        <v>424</v>
      </c>
      <c r="G493" s="108">
        <v>107330</v>
      </c>
      <c r="H493" s="108">
        <v>37422.769999999997</v>
      </c>
      <c r="I493" s="109">
        <f t="shared" si="7"/>
        <v>34.867017609242517</v>
      </c>
    </row>
    <row r="494" spans="1:9">
      <c r="A494" s="105">
        <v>485</v>
      </c>
      <c r="B494" s="106" t="s">
        <v>252</v>
      </c>
      <c r="C494" s="106" t="s">
        <v>5</v>
      </c>
      <c r="D494" s="106" t="s">
        <v>6</v>
      </c>
      <c r="E494" s="106" t="s">
        <v>8</v>
      </c>
      <c r="F494" s="107" t="s">
        <v>425</v>
      </c>
      <c r="G494" s="108">
        <v>110</v>
      </c>
      <c r="H494" s="108">
        <v>3.63</v>
      </c>
      <c r="I494" s="109">
        <f t="shared" si="7"/>
        <v>3.3000000000000003</v>
      </c>
    </row>
    <row r="495" spans="1:9" s="104" customFormat="1">
      <c r="A495" s="99">
        <v>486</v>
      </c>
      <c r="B495" s="100" t="s">
        <v>254</v>
      </c>
      <c r="C495" s="100" t="s">
        <v>158</v>
      </c>
      <c r="D495" s="100" t="s">
        <v>117</v>
      </c>
      <c r="E495" s="100" t="s">
        <v>0</v>
      </c>
      <c r="F495" s="101" t="s">
        <v>542</v>
      </c>
      <c r="G495" s="102">
        <v>2157239</v>
      </c>
      <c r="H495" s="102">
        <v>1395116.76</v>
      </c>
      <c r="I495" s="110">
        <f t="shared" si="7"/>
        <v>64.671404512898206</v>
      </c>
    </row>
    <row r="496" spans="1:9">
      <c r="A496" s="105">
        <v>487</v>
      </c>
      <c r="B496" s="106" t="s">
        <v>254</v>
      </c>
      <c r="C496" s="106" t="s">
        <v>1</v>
      </c>
      <c r="D496" s="106" t="s">
        <v>117</v>
      </c>
      <c r="E496" s="106" t="s">
        <v>0</v>
      </c>
      <c r="F496" s="107" t="s">
        <v>769</v>
      </c>
      <c r="G496" s="108">
        <v>2157239</v>
      </c>
      <c r="H496" s="108">
        <v>1395116.76</v>
      </c>
      <c r="I496" s="109">
        <f t="shared" si="7"/>
        <v>64.671404512898206</v>
      </c>
    </row>
    <row r="497" spans="1:9" ht="25.5">
      <c r="A497" s="105">
        <v>488</v>
      </c>
      <c r="B497" s="106" t="s">
        <v>254</v>
      </c>
      <c r="C497" s="106" t="s">
        <v>10</v>
      </c>
      <c r="D497" s="106" t="s">
        <v>117</v>
      </c>
      <c r="E497" s="106" t="s">
        <v>0</v>
      </c>
      <c r="F497" s="107" t="s">
        <v>543</v>
      </c>
      <c r="G497" s="108">
        <v>2157239</v>
      </c>
      <c r="H497" s="108">
        <v>1395116.76</v>
      </c>
      <c r="I497" s="109">
        <f t="shared" si="7"/>
        <v>64.671404512898206</v>
      </c>
    </row>
    <row r="498" spans="1:9">
      <c r="A498" s="105">
        <v>489</v>
      </c>
      <c r="B498" s="106" t="s">
        <v>254</v>
      </c>
      <c r="C498" s="106" t="s">
        <v>10</v>
      </c>
      <c r="D498" s="106" t="s">
        <v>116</v>
      </c>
      <c r="E498" s="106" t="s">
        <v>0</v>
      </c>
      <c r="F498" s="107" t="s">
        <v>420</v>
      </c>
      <c r="G498" s="108">
        <v>2157239</v>
      </c>
      <c r="H498" s="108">
        <v>1395116.76</v>
      </c>
      <c r="I498" s="109">
        <f t="shared" si="7"/>
        <v>64.671404512898206</v>
      </c>
    </row>
    <row r="499" spans="1:9">
      <c r="A499" s="105">
        <v>490</v>
      </c>
      <c r="B499" s="106" t="s">
        <v>254</v>
      </c>
      <c r="C499" s="106" t="s">
        <v>10</v>
      </c>
      <c r="D499" s="106" t="s">
        <v>11</v>
      </c>
      <c r="E499" s="106" t="s">
        <v>0</v>
      </c>
      <c r="F499" s="107" t="s">
        <v>544</v>
      </c>
      <c r="G499" s="108">
        <v>701881</v>
      </c>
      <c r="H499" s="108">
        <v>467321.59</v>
      </c>
      <c r="I499" s="109">
        <f t="shared" si="7"/>
        <v>66.581313641486233</v>
      </c>
    </row>
    <row r="500" spans="1:9" ht="25.5">
      <c r="A500" s="105">
        <v>491</v>
      </c>
      <c r="B500" s="106" t="s">
        <v>254</v>
      </c>
      <c r="C500" s="106" t="s">
        <v>10</v>
      </c>
      <c r="D500" s="106" t="s">
        <v>11</v>
      </c>
      <c r="E500" s="106" t="s">
        <v>4</v>
      </c>
      <c r="F500" s="107" t="s">
        <v>422</v>
      </c>
      <c r="G500" s="108">
        <v>701881</v>
      </c>
      <c r="H500" s="108">
        <v>467321.59</v>
      </c>
      <c r="I500" s="109">
        <f t="shared" si="7"/>
        <v>66.581313641486233</v>
      </c>
    </row>
    <row r="501" spans="1:9" ht="25.5">
      <c r="A501" s="105">
        <v>492</v>
      </c>
      <c r="B501" s="106" t="s">
        <v>254</v>
      </c>
      <c r="C501" s="106" t="s">
        <v>10</v>
      </c>
      <c r="D501" s="106" t="s">
        <v>6</v>
      </c>
      <c r="E501" s="106" t="s">
        <v>0</v>
      </c>
      <c r="F501" s="107" t="s">
        <v>423</v>
      </c>
      <c r="G501" s="108">
        <v>1455358</v>
      </c>
      <c r="H501" s="108">
        <v>927795.17</v>
      </c>
      <c r="I501" s="109">
        <f t="shared" si="7"/>
        <v>63.750305423133</v>
      </c>
    </row>
    <row r="502" spans="1:9" ht="25.5">
      <c r="A502" s="105">
        <v>493</v>
      </c>
      <c r="B502" s="106" t="s">
        <v>254</v>
      </c>
      <c r="C502" s="106" t="s">
        <v>10</v>
      </c>
      <c r="D502" s="106" t="s">
        <v>6</v>
      </c>
      <c r="E502" s="106" t="s">
        <v>4</v>
      </c>
      <c r="F502" s="107" t="s">
        <v>422</v>
      </c>
      <c r="G502" s="108">
        <v>1163799</v>
      </c>
      <c r="H502" s="108">
        <v>732399.08</v>
      </c>
      <c r="I502" s="109">
        <f t="shared" si="7"/>
        <v>62.931750242095063</v>
      </c>
    </row>
    <row r="503" spans="1:9" ht="25.5">
      <c r="A503" s="105">
        <v>494</v>
      </c>
      <c r="B503" s="106" t="s">
        <v>254</v>
      </c>
      <c r="C503" s="106" t="s">
        <v>10</v>
      </c>
      <c r="D503" s="106" t="s">
        <v>6</v>
      </c>
      <c r="E503" s="106" t="s">
        <v>7</v>
      </c>
      <c r="F503" s="107" t="s">
        <v>424</v>
      </c>
      <c r="G503" s="108">
        <v>291549</v>
      </c>
      <c r="H503" s="108">
        <v>195396.09</v>
      </c>
      <c r="I503" s="109">
        <f t="shared" si="7"/>
        <v>67.019982918823246</v>
      </c>
    </row>
    <row r="504" spans="1:9">
      <c r="A504" s="105">
        <v>495</v>
      </c>
      <c r="B504" s="106" t="s">
        <v>254</v>
      </c>
      <c r="C504" s="106" t="s">
        <v>10</v>
      </c>
      <c r="D504" s="106" t="s">
        <v>6</v>
      </c>
      <c r="E504" s="106" t="s">
        <v>8</v>
      </c>
      <c r="F504" s="107" t="s">
        <v>425</v>
      </c>
      <c r="G504" s="108">
        <v>10</v>
      </c>
      <c r="H504" s="108">
        <v>0</v>
      </c>
      <c r="I504" s="109">
        <f t="shared" si="7"/>
        <v>0</v>
      </c>
    </row>
    <row r="505" spans="1:9" s="104" customFormat="1">
      <c r="A505" s="99">
        <v>496</v>
      </c>
      <c r="B505" s="100" t="s">
        <v>809</v>
      </c>
      <c r="C505" s="100" t="s">
        <v>158</v>
      </c>
      <c r="D505" s="100" t="s">
        <v>117</v>
      </c>
      <c r="E505" s="100" t="s">
        <v>0</v>
      </c>
      <c r="F505" s="101" t="s">
        <v>810</v>
      </c>
      <c r="G505" s="102">
        <v>993396</v>
      </c>
      <c r="H505" s="102">
        <v>993396</v>
      </c>
      <c r="I505" s="110">
        <f t="shared" si="7"/>
        <v>100</v>
      </c>
    </row>
    <row r="506" spans="1:9">
      <c r="A506" s="105">
        <v>497</v>
      </c>
      <c r="B506" s="106" t="s">
        <v>809</v>
      </c>
      <c r="C506" s="106" t="s">
        <v>1</v>
      </c>
      <c r="D506" s="106" t="s">
        <v>117</v>
      </c>
      <c r="E506" s="106" t="s">
        <v>0</v>
      </c>
      <c r="F506" s="107" t="s">
        <v>769</v>
      </c>
      <c r="G506" s="108">
        <v>993396</v>
      </c>
      <c r="H506" s="108">
        <v>993396</v>
      </c>
      <c r="I506" s="109">
        <f t="shared" si="7"/>
        <v>100</v>
      </c>
    </row>
    <row r="507" spans="1:9">
      <c r="A507" s="105">
        <v>498</v>
      </c>
      <c r="B507" s="106" t="s">
        <v>809</v>
      </c>
      <c r="C507" s="106" t="s">
        <v>708</v>
      </c>
      <c r="D507" s="106" t="s">
        <v>117</v>
      </c>
      <c r="E507" s="106" t="s">
        <v>0</v>
      </c>
      <c r="F507" s="107" t="s">
        <v>811</v>
      </c>
      <c r="G507" s="108">
        <v>993396</v>
      </c>
      <c r="H507" s="108">
        <v>993396</v>
      </c>
      <c r="I507" s="109">
        <f t="shared" si="7"/>
        <v>100</v>
      </c>
    </row>
    <row r="508" spans="1:9">
      <c r="A508" s="105">
        <v>499</v>
      </c>
      <c r="B508" s="106" t="s">
        <v>809</v>
      </c>
      <c r="C508" s="106" t="s">
        <v>708</v>
      </c>
      <c r="D508" s="106" t="s">
        <v>116</v>
      </c>
      <c r="E508" s="106" t="s">
        <v>0</v>
      </c>
      <c r="F508" s="107" t="s">
        <v>420</v>
      </c>
      <c r="G508" s="108">
        <v>993396</v>
      </c>
      <c r="H508" s="108">
        <v>993396</v>
      </c>
      <c r="I508" s="109">
        <f t="shared" si="7"/>
        <v>100</v>
      </c>
    </row>
    <row r="509" spans="1:9" ht="25.5">
      <c r="A509" s="105">
        <v>500</v>
      </c>
      <c r="B509" s="106" t="s">
        <v>809</v>
      </c>
      <c r="C509" s="106" t="s">
        <v>708</v>
      </c>
      <c r="D509" s="106" t="s">
        <v>710</v>
      </c>
      <c r="E509" s="106" t="s">
        <v>0</v>
      </c>
      <c r="F509" s="107" t="s">
        <v>812</v>
      </c>
      <c r="G509" s="108">
        <v>993396</v>
      </c>
      <c r="H509" s="108">
        <v>993396</v>
      </c>
      <c r="I509" s="109">
        <f t="shared" si="7"/>
        <v>100</v>
      </c>
    </row>
    <row r="510" spans="1:9">
      <c r="A510" s="105">
        <v>501</v>
      </c>
      <c r="B510" s="106" t="s">
        <v>809</v>
      </c>
      <c r="C510" s="106" t="s">
        <v>708</v>
      </c>
      <c r="D510" s="106" t="s">
        <v>710</v>
      </c>
      <c r="E510" s="106" t="s">
        <v>712</v>
      </c>
      <c r="F510" s="107" t="s">
        <v>813</v>
      </c>
      <c r="G510" s="108">
        <v>993396</v>
      </c>
      <c r="H510" s="108">
        <v>993396</v>
      </c>
      <c r="I510" s="109">
        <f t="shared" si="7"/>
        <v>100</v>
      </c>
    </row>
    <row r="511" spans="1:9" s="104" customFormat="1">
      <c r="A511" s="99">
        <v>502</v>
      </c>
      <c r="B511" s="100" t="s">
        <v>257</v>
      </c>
      <c r="C511" s="100" t="s">
        <v>158</v>
      </c>
      <c r="D511" s="100" t="s">
        <v>117</v>
      </c>
      <c r="E511" s="100" t="s">
        <v>0</v>
      </c>
      <c r="F511" s="101" t="s">
        <v>545</v>
      </c>
      <c r="G511" s="102">
        <v>3746089</v>
      </c>
      <c r="H511" s="102">
        <v>2756508.36</v>
      </c>
      <c r="I511" s="110">
        <f t="shared" si="7"/>
        <v>73.583632423041735</v>
      </c>
    </row>
    <row r="512" spans="1:9">
      <c r="A512" s="105">
        <v>503</v>
      </c>
      <c r="B512" s="115" t="s">
        <v>257</v>
      </c>
      <c r="C512" s="106" t="s">
        <v>1</v>
      </c>
      <c r="D512" s="106" t="s">
        <v>117</v>
      </c>
      <c r="E512" s="106" t="s">
        <v>0</v>
      </c>
      <c r="F512" s="107" t="s">
        <v>769</v>
      </c>
      <c r="G512" s="108">
        <v>3745989</v>
      </c>
      <c r="H512" s="108">
        <v>2756487.59</v>
      </c>
      <c r="I512" s="109">
        <f t="shared" si="7"/>
        <v>73.585042294571608</v>
      </c>
    </row>
    <row r="513" spans="1:9" ht="25.5">
      <c r="A513" s="105">
        <v>504</v>
      </c>
      <c r="B513" s="115" t="s">
        <v>257</v>
      </c>
      <c r="C513" s="106" t="s">
        <v>10</v>
      </c>
      <c r="D513" s="106" t="s">
        <v>117</v>
      </c>
      <c r="E513" s="106" t="s">
        <v>0</v>
      </c>
      <c r="F513" s="107" t="s">
        <v>543</v>
      </c>
      <c r="G513" s="108">
        <v>3745989</v>
      </c>
      <c r="H513" s="108">
        <v>2756487.59</v>
      </c>
      <c r="I513" s="109">
        <f t="shared" si="7"/>
        <v>73.585042294571608</v>
      </c>
    </row>
    <row r="514" spans="1:9">
      <c r="A514" s="105">
        <v>505</v>
      </c>
      <c r="B514" s="115" t="s">
        <v>257</v>
      </c>
      <c r="C514" s="106" t="s">
        <v>10</v>
      </c>
      <c r="D514" s="106" t="s">
        <v>116</v>
      </c>
      <c r="E514" s="106" t="s">
        <v>0</v>
      </c>
      <c r="F514" s="107" t="s">
        <v>420</v>
      </c>
      <c r="G514" s="108">
        <v>3745989</v>
      </c>
      <c r="H514" s="108">
        <v>2756487.59</v>
      </c>
      <c r="I514" s="109">
        <f t="shared" si="7"/>
        <v>73.585042294571608</v>
      </c>
    </row>
    <row r="515" spans="1:9" ht="25.5">
      <c r="A515" s="105">
        <v>506</v>
      </c>
      <c r="B515" s="115" t="s">
        <v>257</v>
      </c>
      <c r="C515" s="106" t="s">
        <v>10</v>
      </c>
      <c r="D515" s="106" t="s">
        <v>6</v>
      </c>
      <c r="E515" s="106" t="s">
        <v>0</v>
      </c>
      <c r="F515" s="107" t="s">
        <v>423</v>
      </c>
      <c r="G515" s="108">
        <v>3745989</v>
      </c>
      <c r="H515" s="108">
        <v>2756487.59</v>
      </c>
      <c r="I515" s="109">
        <f t="shared" si="7"/>
        <v>73.585042294571608</v>
      </c>
    </row>
    <row r="516" spans="1:9" ht="25.5">
      <c r="A516" s="105">
        <v>507</v>
      </c>
      <c r="B516" s="115" t="s">
        <v>257</v>
      </c>
      <c r="C516" s="106" t="s">
        <v>10</v>
      </c>
      <c r="D516" s="106" t="s">
        <v>6</v>
      </c>
      <c r="E516" s="106" t="s">
        <v>4</v>
      </c>
      <c r="F516" s="107" t="s">
        <v>422</v>
      </c>
      <c r="G516" s="108">
        <v>2887348</v>
      </c>
      <c r="H516" s="108">
        <v>2105723.16</v>
      </c>
      <c r="I516" s="109">
        <f t="shared" si="7"/>
        <v>72.929316452329275</v>
      </c>
    </row>
    <row r="517" spans="1:9" ht="25.5">
      <c r="A517" s="105">
        <v>508</v>
      </c>
      <c r="B517" s="115" t="s">
        <v>257</v>
      </c>
      <c r="C517" s="106" t="s">
        <v>10</v>
      </c>
      <c r="D517" s="106" t="s">
        <v>6</v>
      </c>
      <c r="E517" s="106" t="s">
        <v>7</v>
      </c>
      <c r="F517" s="107" t="s">
        <v>424</v>
      </c>
      <c r="G517" s="108">
        <v>858541</v>
      </c>
      <c r="H517" s="108">
        <v>650763.77</v>
      </c>
      <c r="I517" s="109">
        <f t="shared" si="7"/>
        <v>75.798799358446473</v>
      </c>
    </row>
    <row r="518" spans="1:9">
      <c r="A518" s="105">
        <v>509</v>
      </c>
      <c r="B518" s="115" t="s">
        <v>257</v>
      </c>
      <c r="C518" s="106" t="s">
        <v>10</v>
      </c>
      <c r="D518" s="106" t="s">
        <v>6</v>
      </c>
      <c r="E518" s="106" t="s">
        <v>8</v>
      </c>
      <c r="F518" s="107" t="s">
        <v>425</v>
      </c>
      <c r="G518" s="108">
        <v>100</v>
      </c>
      <c r="H518" s="108">
        <v>0.66</v>
      </c>
      <c r="I518" s="109">
        <f t="shared" si="7"/>
        <v>0.66</v>
      </c>
    </row>
    <row r="519" spans="1:9" ht="16.5" customHeight="1">
      <c r="A519" s="105">
        <v>510</v>
      </c>
      <c r="B519" s="115" t="s">
        <v>257</v>
      </c>
      <c r="C519" s="106" t="s">
        <v>112</v>
      </c>
      <c r="D519" s="106" t="s">
        <v>117</v>
      </c>
      <c r="E519" s="106" t="s">
        <v>0</v>
      </c>
      <c r="F519" s="107" t="s">
        <v>814</v>
      </c>
      <c r="G519" s="108">
        <v>100</v>
      </c>
      <c r="H519" s="108">
        <v>20.77</v>
      </c>
      <c r="I519" s="109">
        <f t="shared" si="7"/>
        <v>20.77</v>
      </c>
    </row>
    <row r="520" spans="1:9">
      <c r="A520" s="105">
        <v>511</v>
      </c>
      <c r="B520" s="115" t="s">
        <v>257</v>
      </c>
      <c r="C520" s="106" t="s">
        <v>113</v>
      </c>
      <c r="D520" s="106" t="s">
        <v>117</v>
      </c>
      <c r="E520" s="106" t="s">
        <v>0</v>
      </c>
      <c r="F520" s="107" t="s">
        <v>546</v>
      </c>
      <c r="G520" s="108">
        <v>100</v>
      </c>
      <c r="H520" s="108">
        <v>20.77</v>
      </c>
      <c r="I520" s="109">
        <f t="shared" si="7"/>
        <v>20.77</v>
      </c>
    </row>
    <row r="521" spans="1:9">
      <c r="A521" s="105">
        <v>512</v>
      </c>
      <c r="B521" s="115" t="s">
        <v>257</v>
      </c>
      <c r="C521" s="106" t="s">
        <v>113</v>
      </c>
      <c r="D521" s="106" t="s">
        <v>116</v>
      </c>
      <c r="E521" s="106" t="s">
        <v>0</v>
      </c>
      <c r="F521" s="107" t="s">
        <v>420</v>
      </c>
      <c r="G521" s="108">
        <v>100</v>
      </c>
      <c r="H521" s="108">
        <v>20.77</v>
      </c>
      <c r="I521" s="109">
        <f t="shared" ref="I521:I524" si="8">H521/G521*100</f>
        <v>20.77</v>
      </c>
    </row>
    <row r="522" spans="1:9">
      <c r="A522" s="105">
        <v>513</v>
      </c>
      <c r="B522" s="115" t="s">
        <v>257</v>
      </c>
      <c r="C522" s="106" t="s">
        <v>113</v>
      </c>
      <c r="D522" s="106" t="s">
        <v>114</v>
      </c>
      <c r="E522" s="106" t="s">
        <v>0</v>
      </c>
      <c r="F522" s="107" t="s">
        <v>547</v>
      </c>
      <c r="G522" s="108">
        <v>100</v>
      </c>
      <c r="H522" s="108">
        <v>20.77</v>
      </c>
      <c r="I522" s="109">
        <f t="shared" si="8"/>
        <v>20.77</v>
      </c>
    </row>
    <row r="523" spans="1:9">
      <c r="A523" s="105">
        <v>514</v>
      </c>
      <c r="B523" s="116" t="s">
        <v>257</v>
      </c>
      <c r="C523" s="117" t="s">
        <v>113</v>
      </c>
      <c r="D523" s="117" t="s">
        <v>114</v>
      </c>
      <c r="E523" s="117" t="s">
        <v>115</v>
      </c>
      <c r="F523" s="118" t="s">
        <v>548</v>
      </c>
      <c r="G523" s="108">
        <v>100</v>
      </c>
      <c r="H523" s="108">
        <v>20.77</v>
      </c>
      <c r="I523" s="109">
        <f t="shared" si="8"/>
        <v>20.77</v>
      </c>
    </row>
    <row r="524" spans="1:9" s="104" customFormat="1">
      <c r="A524" s="99">
        <v>515</v>
      </c>
      <c r="B524" s="170"/>
      <c r="C524" s="171"/>
      <c r="D524" s="171"/>
      <c r="E524" s="172"/>
      <c r="F524" s="119" t="s">
        <v>418</v>
      </c>
      <c r="G524" s="120">
        <v>763897028.94000006</v>
      </c>
      <c r="H524" s="112">
        <v>425423996.25999999</v>
      </c>
      <c r="I524" s="110">
        <f t="shared" si="8"/>
        <v>55.691275151354823</v>
      </c>
    </row>
  </sheetData>
  <autoFilter ref="G1:I452">
    <filterColumn colId="0" showButton="0"/>
    <filterColumn colId="1" showButton="0"/>
  </autoFilter>
  <mergeCells count="17">
    <mergeCell ref="G3:I3"/>
    <mergeCell ref="G4:I4"/>
    <mergeCell ref="B524:E524"/>
    <mergeCell ref="G1:I1"/>
    <mergeCell ref="F7:F9"/>
    <mergeCell ref="G7:G9"/>
    <mergeCell ref="H7:I7"/>
    <mergeCell ref="H8:H9"/>
    <mergeCell ref="I8:I9"/>
    <mergeCell ref="F6:G6"/>
    <mergeCell ref="A5:I5"/>
    <mergeCell ref="A7:A9"/>
    <mergeCell ref="B7:B9"/>
    <mergeCell ref="C7:C9"/>
    <mergeCell ref="D7:D9"/>
    <mergeCell ref="E7:E9"/>
    <mergeCell ref="G2:I2"/>
  </mergeCells>
  <pageMargins left="0.78740157480314965" right="0.39370078740157483" top="0.39370078740157483" bottom="0.39370078740157483" header="0.31496062992125984" footer="0.31496062992125984"/>
  <pageSetup paperSize="9" scale="69"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sheetPr>
    <tabColor theme="0" tint="-4.9989318521683403E-2"/>
    <pageSetUpPr fitToPage="1"/>
  </sheetPr>
  <dimension ref="A1:E16"/>
  <sheetViews>
    <sheetView view="pageBreakPreview" zoomScaleSheetLayoutView="100" workbookViewId="0">
      <selection sqref="A1:XFD1048576"/>
    </sheetView>
  </sheetViews>
  <sheetFormatPr defaultRowHeight="12.75"/>
  <cols>
    <col min="1" max="1" width="36.5703125" style="122" customWidth="1"/>
    <col min="2" max="2" width="26" style="122" customWidth="1"/>
    <col min="3" max="3" width="17.5703125" style="122" bestFit="1" customWidth="1"/>
    <col min="4" max="4" width="14.85546875" style="122" customWidth="1"/>
    <col min="5" max="5" width="10.42578125" style="122" customWidth="1"/>
    <col min="6" max="16384" width="9.140625" style="122"/>
  </cols>
  <sheetData>
    <row r="1" spans="1:5">
      <c r="A1" s="121"/>
      <c r="B1" s="121"/>
      <c r="C1" s="162" t="s">
        <v>580</v>
      </c>
      <c r="D1" s="162"/>
      <c r="E1" s="162"/>
    </row>
    <row r="2" spans="1:5">
      <c r="A2" s="121"/>
      <c r="B2" s="121"/>
      <c r="C2" s="162" t="s">
        <v>408</v>
      </c>
      <c r="D2" s="162"/>
      <c r="E2" s="162"/>
    </row>
    <row r="3" spans="1:5">
      <c r="A3" s="121"/>
      <c r="B3" s="121"/>
      <c r="C3" s="162" t="s">
        <v>409</v>
      </c>
      <c r="D3" s="162"/>
      <c r="E3" s="162"/>
    </row>
    <row r="4" spans="1:5" ht="12.75" customHeight="1">
      <c r="A4" s="121"/>
      <c r="B4" s="121"/>
      <c r="C4" s="148" t="s">
        <v>1019</v>
      </c>
      <c r="D4" s="148"/>
      <c r="E4" s="148"/>
    </row>
    <row r="6" spans="1:5" ht="15">
      <c r="A6" s="180" t="s">
        <v>973</v>
      </c>
      <c r="B6" s="180"/>
      <c r="C6" s="180"/>
      <c r="D6" s="180"/>
      <c r="E6" s="180"/>
    </row>
    <row r="7" spans="1:5">
      <c r="A7" s="123"/>
      <c r="B7" s="124"/>
      <c r="C7" s="125"/>
    </row>
    <row r="8" spans="1:5" ht="24" customHeight="1">
      <c r="A8" s="178" t="s">
        <v>265</v>
      </c>
      <c r="B8" s="178" t="s">
        <v>266</v>
      </c>
      <c r="C8" s="178" t="s">
        <v>410</v>
      </c>
      <c r="D8" s="181" t="s">
        <v>572</v>
      </c>
      <c r="E8" s="182"/>
    </row>
    <row r="9" spans="1:5" ht="24.75" customHeight="1">
      <c r="A9" s="179"/>
      <c r="B9" s="179"/>
      <c r="C9" s="179"/>
      <c r="D9" s="126" t="s">
        <v>573</v>
      </c>
      <c r="E9" s="126" t="s">
        <v>574</v>
      </c>
    </row>
    <row r="10" spans="1:5" s="131" customFormat="1" ht="38.25">
      <c r="A10" s="127" t="s">
        <v>267</v>
      </c>
      <c r="B10" s="128" t="s">
        <v>938</v>
      </c>
      <c r="C10" s="129">
        <f>C11+C12</f>
        <v>-445885</v>
      </c>
      <c r="D10" s="129">
        <f>D11+D12</f>
        <v>-445885</v>
      </c>
      <c r="E10" s="130">
        <f>D10/C10*100</f>
        <v>100</v>
      </c>
    </row>
    <row r="11" spans="1:5" ht="51">
      <c r="A11" s="132" t="s">
        <v>932</v>
      </c>
      <c r="B11" s="133" t="s">
        <v>939</v>
      </c>
      <c r="C11" s="134">
        <v>0</v>
      </c>
      <c r="D11" s="134">
        <v>0</v>
      </c>
      <c r="E11" s="135"/>
    </row>
    <row r="12" spans="1:5" ht="35.25" customHeight="1">
      <c r="A12" s="132" t="s">
        <v>933</v>
      </c>
      <c r="B12" s="133" t="s">
        <v>940</v>
      </c>
      <c r="C12" s="134">
        <v>-445885</v>
      </c>
      <c r="D12" s="134">
        <v>-445885</v>
      </c>
      <c r="E12" s="135">
        <f t="shared" ref="E12:E16" si="0">D12/C12*100</f>
        <v>100</v>
      </c>
    </row>
    <row r="13" spans="1:5" ht="25.5">
      <c r="A13" s="136" t="s">
        <v>934</v>
      </c>
      <c r="B13" s="128" t="s">
        <v>941</v>
      </c>
      <c r="C13" s="129">
        <f>C14+C15</f>
        <v>52927380</v>
      </c>
      <c r="D13" s="129">
        <f>D14+D15</f>
        <v>38606494.729999959</v>
      </c>
      <c r="E13" s="130">
        <f t="shared" si="0"/>
        <v>72.94238772068438</v>
      </c>
    </row>
    <row r="14" spans="1:5" ht="25.5">
      <c r="A14" s="132" t="s">
        <v>935</v>
      </c>
      <c r="B14" s="133" t="s">
        <v>942</v>
      </c>
      <c r="C14" s="134">
        <v>-711415533.94000006</v>
      </c>
      <c r="D14" s="137">
        <v>-389750422.67000002</v>
      </c>
      <c r="E14" s="135">
        <f t="shared" si="0"/>
        <v>54.785199939543503</v>
      </c>
    </row>
    <row r="15" spans="1:5" ht="25.5">
      <c r="A15" s="132" t="s">
        <v>936</v>
      </c>
      <c r="B15" s="133" t="s">
        <v>943</v>
      </c>
      <c r="C15" s="134">
        <v>764342913.94000006</v>
      </c>
      <c r="D15" s="138">
        <v>428356917.39999998</v>
      </c>
      <c r="E15" s="135">
        <f t="shared" si="0"/>
        <v>56.042505214305613</v>
      </c>
    </row>
    <row r="16" spans="1:5" ht="25.5">
      <c r="A16" s="136" t="s">
        <v>937</v>
      </c>
      <c r="B16" s="128"/>
      <c r="C16" s="129">
        <f>C10+C13</f>
        <v>52481495</v>
      </c>
      <c r="D16" s="129">
        <f>D10+D13</f>
        <v>38160609.729999959</v>
      </c>
      <c r="E16" s="130">
        <f t="shared" si="0"/>
        <v>72.712505102989084</v>
      </c>
    </row>
  </sheetData>
  <mergeCells count="9">
    <mergeCell ref="A8:A9"/>
    <mergeCell ref="B8:B9"/>
    <mergeCell ref="C8:C9"/>
    <mergeCell ref="A6:E6"/>
    <mergeCell ref="C1:E1"/>
    <mergeCell ref="C2:E2"/>
    <mergeCell ref="C3:E3"/>
    <mergeCell ref="C4:E4"/>
    <mergeCell ref="D8:E8"/>
  </mergeCells>
  <pageMargins left="0.78740157480314965" right="0.39370078740157483" top="0.39370078740157483" bottom="0.39370078740157483" header="0.31496062992125984" footer="0.31496062992125984"/>
  <pageSetup paperSize="9" scale="87"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sheetPr>
    <tabColor theme="0" tint="-4.9989318521683403E-2"/>
    <pageSetUpPr fitToPage="1"/>
  </sheetPr>
  <dimension ref="A1:E56"/>
  <sheetViews>
    <sheetView tabSelected="1" view="pageBreakPreview" zoomScaleSheetLayoutView="100" workbookViewId="0">
      <selection sqref="A1:XFD1048576"/>
    </sheetView>
  </sheetViews>
  <sheetFormatPr defaultRowHeight="12.75" outlineLevelRow="1"/>
  <cols>
    <col min="1" max="1" width="65.7109375" style="139" customWidth="1"/>
    <col min="2" max="2" width="12.140625" style="139" customWidth="1"/>
    <col min="3" max="3" width="13.42578125" style="139" customWidth="1"/>
    <col min="4" max="4" width="12.85546875" style="92" customWidth="1"/>
    <col min="5" max="5" width="8.42578125" style="92" customWidth="1"/>
    <col min="6" max="16384" width="9.140625" style="92"/>
  </cols>
  <sheetData>
    <row r="1" spans="1:5">
      <c r="C1" s="162" t="s">
        <v>581</v>
      </c>
      <c r="D1" s="162"/>
      <c r="E1" s="162"/>
    </row>
    <row r="2" spans="1:5">
      <c r="B2" s="140"/>
      <c r="C2" s="162" t="s">
        <v>408</v>
      </c>
      <c r="D2" s="162"/>
      <c r="E2" s="162"/>
    </row>
    <row r="3" spans="1:5">
      <c r="B3" s="140"/>
      <c r="C3" s="162" t="s">
        <v>409</v>
      </c>
      <c r="D3" s="162"/>
      <c r="E3" s="162"/>
    </row>
    <row r="4" spans="1:5" ht="12.75" customHeight="1">
      <c r="B4" s="140"/>
      <c r="C4" s="148" t="s">
        <v>1020</v>
      </c>
      <c r="D4" s="148"/>
      <c r="E4" s="148"/>
    </row>
    <row r="5" spans="1:5" ht="42.75" customHeight="1">
      <c r="A5" s="185" t="s">
        <v>974</v>
      </c>
      <c r="B5" s="185"/>
      <c r="C5" s="185"/>
      <c r="D5" s="185"/>
      <c r="E5" s="185"/>
    </row>
    <row r="6" spans="1:5">
      <c r="A6" s="186"/>
      <c r="B6" s="186"/>
      <c r="C6" s="186"/>
    </row>
    <row r="7" spans="1:5" ht="19.5" customHeight="1">
      <c r="A7" s="189" t="s">
        <v>265</v>
      </c>
      <c r="B7" s="189" t="s">
        <v>153</v>
      </c>
      <c r="C7" s="189" t="s">
        <v>417</v>
      </c>
      <c r="D7" s="187" t="s">
        <v>575</v>
      </c>
      <c r="E7" s="188"/>
    </row>
    <row r="8" spans="1:5" ht="28.5" customHeight="1">
      <c r="A8" s="189"/>
      <c r="B8" s="189"/>
      <c r="C8" s="189"/>
      <c r="D8" s="141" t="s">
        <v>573</v>
      </c>
      <c r="E8" s="142" t="s">
        <v>576</v>
      </c>
    </row>
    <row r="9" spans="1:5" ht="38.25">
      <c r="A9" s="143" t="s">
        <v>815</v>
      </c>
      <c r="B9" s="144" t="s">
        <v>118</v>
      </c>
      <c r="C9" s="108">
        <v>31059341.809999999</v>
      </c>
      <c r="D9" s="108">
        <v>21462107.780000001</v>
      </c>
      <c r="E9" s="145">
        <f>D9/C9*100</f>
        <v>69.100330300914393</v>
      </c>
    </row>
    <row r="10" spans="1:5" ht="25.5" outlineLevel="1">
      <c r="A10" s="143" t="s">
        <v>816</v>
      </c>
      <c r="B10" s="144" t="s">
        <v>119</v>
      </c>
      <c r="C10" s="108">
        <v>422700</v>
      </c>
      <c r="D10" s="108">
        <v>309776.96999999997</v>
      </c>
      <c r="E10" s="145">
        <f t="shared" ref="E10:E56" si="0">D10/C10*100</f>
        <v>73.285301632363371</v>
      </c>
    </row>
    <row r="11" spans="1:5" ht="25.5" outlineLevel="1">
      <c r="A11" s="143" t="s">
        <v>549</v>
      </c>
      <c r="B11" s="144" t="s">
        <v>120</v>
      </c>
      <c r="C11" s="108">
        <v>526000</v>
      </c>
      <c r="D11" s="108">
        <v>394470</v>
      </c>
      <c r="E11" s="145">
        <f t="shared" si="0"/>
        <v>74.99429657794677</v>
      </c>
    </row>
    <row r="12" spans="1:5" ht="38.25" outlineLevel="1">
      <c r="A12" s="143" t="s">
        <v>817</v>
      </c>
      <c r="B12" s="144" t="s">
        <v>121</v>
      </c>
      <c r="C12" s="108">
        <v>131500</v>
      </c>
      <c r="D12" s="108">
        <v>96350</v>
      </c>
      <c r="E12" s="145">
        <f t="shared" si="0"/>
        <v>73.269961977186313</v>
      </c>
    </row>
    <row r="13" spans="1:5" ht="25.5">
      <c r="A13" s="143" t="s">
        <v>550</v>
      </c>
      <c r="B13" s="144" t="s">
        <v>122</v>
      </c>
      <c r="C13" s="108">
        <v>140052.85999999999</v>
      </c>
      <c r="D13" s="108">
        <v>78468</v>
      </c>
      <c r="E13" s="145">
        <f t="shared" si="0"/>
        <v>56.02741707666663</v>
      </c>
    </row>
    <row r="14" spans="1:5" ht="38.25">
      <c r="A14" s="143" t="s">
        <v>818</v>
      </c>
      <c r="B14" s="144" t="s">
        <v>123</v>
      </c>
      <c r="C14" s="108">
        <v>50000</v>
      </c>
      <c r="D14" s="108">
        <v>50000</v>
      </c>
      <c r="E14" s="145">
        <f t="shared" si="0"/>
        <v>100</v>
      </c>
    </row>
    <row r="15" spans="1:5" ht="25.5">
      <c r="A15" s="143" t="s">
        <v>551</v>
      </c>
      <c r="B15" s="144" t="s">
        <v>124</v>
      </c>
      <c r="C15" s="108">
        <v>406500</v>
      </c>
      <c r="D15" s="108">
        <v>69655.5</v>
      </c>
      <c r="E15" s="145">
        <f t="shared" si="0"/>
        <v>17.135424354243543</v>
      </c>
    </row>
    <row r="16" spans="1:5" ht="25.5">
      <c r="A16" s="143" t="s">
        <v>819</v>
      </c>
      <c r="B16" s="144" t="s">
        <v>125</v>
      </c>
      <c r="C16" s="108">
        <v>1450125</v>
      </c>
      <c r="D16" s="108">
        <v>79945</v>
      </c>
      <c r="E16" s="145">
        <f t="shared" si="0"/>
        <v>5.5129730195672781</v>
      </c>
    </row>
    <row r="17" spans="1:5" ht="25.5">
      <c r="A17" s="143" t="s">
        <v>820</v>
      </c>
      <c r="B17" s="144" t="s">
        <v>126</v>
      </c>
      <c r="C17" s="108">
        <v>14000</v>
      </c>
      <c r="D17" s="108">
        <v>6023</v>
      </c>
      <c r="E17" s="145">
        <f t="shared" si="0"/>
        <v>43.021428571428572</v>
      </c>
    </row>
    <row r="18" spans="1:5" ht="25.5">
      <c r="A18" s="143" t="s">
        <v>821</v>
      </c>
      <c r="B18" s="144" t="s">
        <v>127</v>
      </c>
      <c r="C18" s="108">
        <v>1944718.81</v>
      </c>
      <c r="D18" s="108">
        <v>350900</v>
      </c>
      <c r="E18" s="145">
        <f t="shared" si="0"/>
        <v>18.043739701371017</v>
      </c>
    </row>
    <row r="19" spans="1:5">
      <c r="A19" s="143" t="s">
        <v>822</v>
      </c>
      <c r="B19" s="144" t="s">
        <v>128</v>
      </c>
      <c r="C19" s="108">
        <v>50000</v>
      </c>
      <c r="D19" s="108">
        <v>0</v>
      </c>
      <c r="E19" s="145">
        <f t="shared" si="0"/>
        <v>0</v>
      </c>
    </row>
    <row r="20" spans="1:5" ht="15" customHeight="1">
      <c r="A20" s="143" t="s">
        <v>553</v>
      </c>
      <c r="B20" s="144" t="s">
        <v>129</v>
      </c>
      <c r="C20" s="108">
        <v>80000</v>
      </c>
      <c r="D20" s="108">
        <v>47119.8</v>
      </c>
      <c r="E20" s="145">
        <f t="shared" si="0"/>
        <v>58.899750000000004</v>
      </c>
    </row>
    <row r="21" spans="1:5" ht="31.5" customHeight="1">
      <c r="A21" s="143" t="s">
        <v>823</v>
      </c>
      <c r="B21" s="144" t="s">
        <v>130</v>
      </c>
      <c r="C21" s="108">
        <v>753248.88</v>
      </c>
      <c r="D21" s="108">
        <v>516381.88</v>
      </c>
      <c r="E21" s="145">
        <f t="shared" si="0"/>
        <v>68.553952579391819</v>
      </c>
    </row>
    <row r="22" spans="1:5" ht="29.25" customHeight="1">
      <c r="A22" s="143" t="s">
        <v>689</v>
      </c>
      <c r="B22" s="144" t="s">
        <v>131</v>
      </c>
      <c r="C22" s="108">
        <v>747935.58</v>
      </c>
      <c r="D22" s="108">
        <v>392641.49</v>
      </c>
      <c r="E22" s="145">
        <f t="shared" si="0"/>
        <v>52.496698980412191</v>
      </c>
    </row>
    <row r="23" spans="1:5" ht="28.5" customHeight="1">
      <c r="A23" s="143" t="s">
        <v>554</v>
      </c>
      <c r="B23" s="144" t="s">
        <v>133</v>
      </c>
      <c r="C23" s="108">
        <v>9238259.2599999998</v>
      </c>
      <c r="D23" s="108">
        <v>6869819.5800000001</v>
      </c>
      <c r="E23" s="145">
        <f t="shared" si="0"/>
        <v>74.362706075430069</v>
      </c>
    </row>
    <row r="24" spans="1:5" ht="29.25" customHeight="1">
      <c r="A24" s="143" t="s">
        <v>925</v>
      </c>
      <c r="B24" s="144" t="s">
        <v>870</v>
      </c>
      <c r="C24" s="108">
        <v>2969298.42</v>
      </c>
      <c r="D24" s="108">
        <v>2819919.42</v>
      </c>
      <c r="E24" s="145">
        <f t="shared" si="0"/>
        <v>94.969215657347092</v>
      </c>
    </row>
    <row r="25" spans="1:5" ht="25.5">
      <c r="A25" s="143" t="s">
        <v>555</v>
      </c>
      <c r="B25" s="144" t="s">
        <v>134</v>
      </c>
      <c r="C25" s="108">
        <v>240000</v>
      </c>
      <c r="D25" s="108">
        <v>126832.88</v>
      </c>
      <c r="E25" s="145">
        <f t="shared" si="0"/>
        <v>52.847033333333336</v>
      </c>
    </row>
    <row r="26" spans="1:5" ht="51">
      <c r="A26" s="143" t="s">
        <v>926</v>
      </c>
      <c r="B26" s="144" t="s">
        <v>132</v>
      </c>
      <c r="C26" s="108">
        <v>5586754</v>
      </c>
      <c r="D26" s="108">
        <v>3520575.03</v>
      </c>
      <c r="E26" s="145">
        <f t="shared" si="0"/>
        <v>63.01646770199654</v>
      </c>
    </row>
    <row r="27" spans="1:5" ht="38.25">
      <c r="A27" s="143" t="s">
        <v>687</v>
      </c>
      <c r="B27" s="144" t="s">
        <v>632</v>
      </c>
      <c r="C27" s="108">
        <v>6048761</v>
      </c>
      <c r="D27" s="108">
        <v>5525641.2300000004</v>
      </c>
      <c r="E27" s="145">
        <f t="shared" si="0"/>
        <v>91.351621100585731</v>
      </c>
    </row>
    <row r="28" spans="1:5" ht="25.5">
      <c r="A28" s="143" t="s">
        <v>552</v>
      </c>
      <c r="B28" s="144" t="s">
        <v>1008</v>
      </c>
      <c r="C28" s="108">
        <v>259488</v>
      </c>
      <c r="D28" s="108">
        <v>207588</v>
      </c>
      <c r="E28" s="145">
        <f t="shared" si="0"/>
        <v>79.999075101738811</v>
      </c>
    </row>
    <row r="29" spans="1:5" ht="38.25">
      <c r="A29" s="143" t="s">
        <v>927</v>
      </c>
      <c r="B29" s="144" t="s">
        <v>135</v>
      </c>
      <c r="C29" s="108">
        <v>281536611.26999998</v>
      </c>
      <c r="D29" s="108">
        <v>66807613.640000001</v>
      </c>
      <c r="E29" s="145">
        <f t="shared" si="0"/>
        <v>23.729636205619446</v>
      </c>
    </row>
    <row r="30" spans="1:5">
      <c r="A30" s="143" t="s">
        <v>928</v>
      </c>
      <c r="B30" s="144" t="s">
        <v>875</v>
      </c>
      <c r="C30" s="108">
        <v>25000</v>
      </c>
      <c r="D30" s="108">
        <v>25000</v>
      </c>
      <c r="E30" s="145">
        <f t="shared" si="0"/>
        <v>100</v>
      </c>
    </row>
    <row r="31" spans="1:5">
      <c r="A31" s="143" t="s">
        <v>1018</v>
      </c>
      <c r="B31" s="144" t="s">
        <v>1000</v>
      </c>
      <c r="C31" s="108">
        <v>6262286</v>
      </c>
      <c r="D31" s="108">
        <v>0</v>
      </c>
      <c r="E31" s="145">
        <f t="shared" si="0"/>
        <v>0</v>
      </c>
    </row>
    <row r="32" spans="1:5" ht="38.25">
      <c r="A32" s="143" t="s">
        <v>556</v>
      </c>
      <c r="B32" s="144" t="s">
        <v>411</v>
      </c>
      <c r="C32" s="108">
        <v>56353500</v>
      </c>
      <c r="D32" s="108">
        <v>3998000</v>
      </c>
      <c r="E32" s="145">
        <f t="shared" si="0"/>
        <v>7.094501672478196</v>
      </c>
    </row>
    <row r="33" spans="1:5" ht="25.5">
      <c r="A33" s="143" t="s">
        <v>929</v>
      </c>
      <c r="B33" s="144" t="s">
        <v>889</v>
      </c>
      <c r="C33" s="108">
        <v>3900100</v>
      </c>
      <c r="D33" s="108">
        <v>0</v>
      </c>
      <c r="E33" s="145">
        <f t="shared" si="0"/>
        <v>0</v>
      </c>
    </row>
    <row r="34" spans="1:5" ht="25.5">
      <c r="A34" s="143" t="s">
        <v>557</v>
      </c>
      <c r="B34" s="144" t="s">
        <v>136</v>
      </c>
      <c r="C34" s="108">
        <v>45052856.840000004</v>
      </c>
      <c r="D34" s="108">
        <v>31438440.370000001</v>
      </c>
      <c r="E34" s="145">
        <f t="shared" si="0"/>
        <v>69.781236030491868</v>
      </c>
    </row>
    <row r="35" spans="1:5" ht="25.5">
      <c r="A35" s="143" t="s">
        <v>824</v>
      </c>
      <c r="B35" s="144" t="s">
        <v>137</v>
      </c>
      <c r="C35" s="108">
        <v>7844025.9299999997</v>
      </c>
      <c r="D35" s="108">
        <v>6552418.7699999996</v>
      </c>
      <c r="E35" s="145">
        <f t="shared" si="0"/>
        <v>83.533874422059696</v>
      </c>
    </row>
    <row r="36" spans="1:5">
      <c r="A36" s="143" t="s">
        <v>688</v>
      </c>
      <c r="B36" s="144" t="s">
        <v>647</v>
      </c>
      <c r="C36" s="108">
        <v>7650120</v>
      </c>
      <c r="D36" s="108">
        <v>234800</v>
      </c>
      <c r="E36" s="145">
        <f t="shared" si="0"/>
        <v>3.0692329009218153</v>
      </c>
    </row>
    <row r="37" spans="1:5" ht="25.5">
      <c r="A37" s="143" t="s">
        <v>558</v>
      </c>
      <c r="B37" s="144" t="s">
        <v>138</v>
      </c>
      <c r="C37" s="108">
        <v>43311300</v>
      </c>
      <c r="D37" s="108">
        <v>24508954.5</v>
      </c>
      <c r="E37" s="145">
        <f t="shared" si="0"/>
        <v>56.587898539180301</v>
      </c>
    </row>
    <row r="38" spans="1:5" ht="27.75" customHeight="1">
      <c r="A38" s="143" t="s">
        <v>930</v>
      </c>
      <c r="B38" s="144" t="s">
        <v>860</v>
      </c>
      <c r="C38" s="108">
        <v>111112422.5</v>
      </c>
      <c r="D38" s="108">
        <v>25000</v>
      </c>
      <c r="E38" s="145">
        <f t="shared" si="0"/>
        <v>2.249973444688419E-2</v>
      </c>
    </row>
    <row r="39" spans="1:5" ht="18" customHeight="1">
      <c r="A39" s="143" t="s">
        <v>931</v>
      </c>
      <c r="B39" s="144" t="s">
        <v>885</v>
      </c>
      <c r="C39" s="108">
        <v>25000</v>
      </c>
      <c r="D39" s="108">
        <v>25000</v>
      </c>
      <c r="E39" s="145">
        <f t="shared" si="0"/>
        <v>100</v>
      </c>
    </row>
    <row r="40" spans="1:5" ht="25.5">
      <c r="A40" s="143" t="s">
        <v>559</v>
      </c>
      <c r="B40" s="144" t="s">
        <v>139</v>
      </c>
      <c r="C40" s="108">
        <v>207576256.69999999</v>
      </c>
      <c r="D40" s="108">
        <v>154355259.58000001</v>
      </c>
      <c r="E40" s="145">
        <f t="shared" si="0"/>
        <v>74.360749169440069</v>
      </c>
    </row>
    <row r="41" spans="1:5" ht="25.5">
      <c r="A41" s="143" t="s">
        <v>560</v>
      </c>
      <c r="B41" s="144" t="s">
        <v>141</v>
      </c>
      <c r="C41" s="108">
        <v>90546373</v>
      </c>
      <c r="D41" s="108">
        <v>65908559</v>
      </c>
      <c r="E41" s="145">
        <f t="shared" si="0"/>
        <v>72.789838859696786</v>
      </c>
    </row>
    <row r="42" spans="1:5" ht="30" customHeight="1">
      <c r="A42" s="143" t="s">
        <v>561</v>
      </c>
      <c r="B42" s="144" t="s">
        <v>140</v>
      </c>
      <c r="C42" s="108">
        <v>89380013</v>
      </c>
      <c r="D42" s="108">
        <v>64893212</v>
      </c>
      <c r="E42" s="145">
        <f t="shared" si="0"/>
        <v>72.603717343384147</v>
      </c>
    </row>
    <row r="43" spans="1:5" ht="25.5">
      <c r="A43" s="143" t="s">
        <v>562</v>
      </c>
      <c r="B43" s="144" t="s">
        <v>142</v>
      </c>
      <c r="C43" s="108">
        <v>14588363</v>
      </c>
      <c r="D43" s="108">
        <v>11151350</v>
      </c>
      <c r="E43" s="145">
        <f t="shared" si="0"/>
        <v>76.44003648661608</v>
      </c>
    </row>
    <row r="44" spans="1:5" ht="25.5">
      <c r="A44" s="143" t="s">
        <v>563</v>
      </c>
      <c r="B44" s="144" t="s">
        <v>143</v>
      </c>
      <c r="C44" s="108">
        <v>6604000.1799999997</v>
      </c>
      <c r="D44" s="108">
        <v>6595229.5800000001</v>
      </c>
      <c r="E44" s="145">
        <f t="shared" si="0"/>
        <v>99.867192614158895</v>
      </c>
    </row>
    <row r="45" spans="1:5" ht="25.5">
      <c r="A45" s="143" t="s">
        <v>564</v>
      </c>
      <c r="B45" s="144" t="s">
        <v>144</v>
      </c>
      <c r="C45" s="108">
        <v>6457507.5199999996</v>
      </c>
      <c r="D45" s="108">
        <v>5806909</v>
      </c>
      <c r="E45" s="145">
        <f t="shared" si="0"/>
        <v>89.924928186533506</v>
      </c>
    </row>
    <row r="46" spans="1:5" ht="30" customHeight="1">
      <c r="A46" s="143" t="s">
        <v>825</v>
      </c>
      <c r="B46" s="144" t="s">
        <v>145</v>
      </c>
      <c r="C46" s="108">
        <v>56357737.640000001</v>
      </c>
      <c r="D46" s="108">
        <v>40695481.759999998</v>
      </c>
      <c r="E46" s="145">
        <f t="shared" si="0"/>
        <v>72.209218226524968</v>
      </c>
    </row>
    <row r="47" spans="1:5" ht="25.5">
      <c r="A47" s="143" t="s">
        <v>565</v>
      </c>
      <c r="B47" s="144" t="s">
        <v>146</v>
      </c>
      <c r="C47" s="108">
        <v>24553746.52</v>
      </c>
      <c r="D47" s="108">
        <v>17497915.649999999</v>
      </c>
      <c r="E47" s="145">
        <f t="shared" si="0"/>
        <v>71.263730102236138</v>
      </c>
    </row>
    <row r="48" spans="1:5" ht="25.5">
      <c r="A48" s="143" t="s">
        <v>566</v>
      </c>
      <c r="B48" s="144" t="s">
        <v>147</v>
      </c>
      <c r="C48" s="108">
        <v>5721971.9400000004</v>
      </c>
      <c r="D48" s="108">
        <v>3898721.94</v>
      </c>
      <c r="E48" s="145">
        <f t="shared" si="0"/>
        <v>68.13598495206881</v>
      </c>
    </row>
    <row r="49" spans="1:5" ht="25.5">
      <c r="A49" s="143" t="s">
        <v>567</v>
      </c>
      <c r="B49" s="144" t="s">
        <v>148</v>
      </c>
      <c r="C49" s="108">
        <v>10975014</v>
      </c>
      <c r="D49" s="108">
        <v>7952511</v>
      </c>
      <c r="E49" s="145">
        <f t="shared" si="0"/>
        <v>72.460144469975162</v>
      </c>
    </row>
    <row r="50" spans="1:5" ht="25.5">
      <c r="A50" s="143" t="s">
        <v>568</v>
      </c>
      <c r="B50" s="144" t="s">
        <v>149</v>
      </c>
      <c r="C50" s="108">
        <v>7280031</v>
      </c>
      <c r="D50" s="108">
        <v>5275881.45</v>
      </c>
      <c r="E50" s="145">
        <f t="shared" si="0"/>
        <v>72.470590441167076</v>
      </c>
    </row>
    <row r="51" spans="1:5" ht="25.5">
      <c r="A51" s="143" t="s">
        <v>569</v>
      </c>
      <c r="B51" s="144" t="s">
        <v>150</v>
      </c>
      <c r="C51" s="108">
        <v>5219135</v>
      </c>
      <c r="D51" s="108">
        <v>3574265.98</v>
      </c>
      <c r="E51" s="145">
        <f t="shared" si="0"/>
        <v>68.483876734363065</v>
      </c>
    </row>
    <row r="52" spans="1:5">
      <c r="A52" s="143" t="s">
        <v>570</v>
      </c>
      <c r="B52" s="144" t="s">
        <v>152</v>
      </c>
      <c r="C52" s="108">
        <v>2507839.1800000002</v>
      </c>
      <c r="D52" s="108">
        <v>2466285.7400000002</v>
      </c>
      <c r="E52" s="145">
        <f t="shared" si="0"/>
        <v>98.343058026551773</v>
      </c>
    </row>
    <row r="53" spans="1:5" ht="38.25">
      <c r="A53" s="143" t="s">
        <v>826</v>
      </c>
      <c r="B53" s="144" t="s">
        <v>151</v>
      </c>
      <c r="C53" s="108">
        <v>50000</v>
      </c>
      <c r="D53" s="108">
        <v>3350</v>
      </c>
      <c r="E53" s="145">
        <f t="shared" si="0"/>
        <v>6.7</v>
      </c>
    </row>
    <row r="54" spans="1:5" ht="25.5">
      <c r="A54" s="143" t="s">
        <v>690</v>
      </c>
      <c r="B54" s="144" t="s">
        <v>1006</v>
      </c>
      <c r="C54" s="108">
        <v>50000</v>
      </c>
      <c r="D54" s="108">
        <v>26550</v>
      </c>
      <c r="E54" s="145">
        <f t="shared" si="0"/>
        <v>53.1</v>
      </c>
    </row>
    <row r="55" spans="1:5" ht="25.5">
      <c r="A55" s="143" t="s">
        <v>691</v>
      </c>
      <c r="B55" s="144" t="s">
        <v>649</v>
      </c>
      <c r="C55" s="108">
        <v>115333408.94</v>
      </c>
      <c r="D55" s="108">
        <v>92434291.900000006</v>
      </c>
      <c r="E55" s="145">
        <f t="shared" si="0"/>
        <v>80.145287258514301</v>
      </c>
    </row>
    <row r="56" spans="1:5" s="104" customFormat="1">
      <c r="A56" s="183" t="s">
        <v>571</v>
      </c>
      <c r="B56" s="184"/>
      <c r="C56" s="112">
        <v>691863356.36000001</v>
      </c>
      <c r="D56" s="112">
        <v>375754754.66000003</v>
      </c>
      <c r="E56" s="146">
        <f t="shared" si="0"/>
        <v>54.310544301248129</v>
      </c>
    </row>
  </sheetData>
  <mergeCells count="11">
    <mergeCell ref="A56:B56"/>
    <mergeCell ref="C1:E1"/>
    <mergeCell ref="C2:E2"/>
    <mergeCell ref="C3:E3"/>
    <mergeCell ref="C4:E4"/>
    <mergeCell ref="A5:E5"/>
    <mergeCell ref="A6:C6"/>
    <mergeCell ref="D7:E7"/>
    <mergeCell ref="A7:A8"/>
    <mergeCell ref="B7:B8"/>
    <mergeCell ref="C7:C8"/>
  </mergeCells>
  <pageMargins left="0.78740157480314965" right="0.39370078740157483" top="0.39370078740157483" bottom="0.39370078740157483" header="0.31496062992125984" footer="0.31496062992125984"/>
  <pageSetup paperSize="9" scale="81"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доходы прил 1</vt:lpstr>
      <vt:lpstr>расх прил 2</vt:lpstr>
      <vt:lpstr>вед прил 3</vt:lpstr>
      <vt:lpstr>источ прил 4</vt:lpstr>
      <vt:lpstr>мун прогр прил 5</vt:lpstr>
      <vt:lpstr>'вед прил 3'!Заголовки_для_печати</vt:lpstr>
      <vt:lpstr>'доходы прил 1'!Заголовки_для_печати</vt:lpstr>
      <vt:lpstr>'мун прогр прил 5'!Заголовки_для_печати</vt:lpstr>
      <vt:lpstr>'расх прил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Office</cp:lastModifiedBy>
  <cp:lastPrinted>2019-11-05T12:03:54Z</cp:lastPrinted>
  <dcterms:created xsi:type="dcterms:W3CDTF">2015-11-24T11:08:12Z</dcterms:created>
  <dcterms:modified xsi:type="dcterms:W3CDTF">2019-11-05T12:04:47Z</dcterms:modified>
</cp:coreProperties>
</file>