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доходы " sheetId="1" r:id="rId1"/>
    <sheet name="расходы" sheetId="2" r:id="rId2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<sst xmlns="http://schemas.openxmlformats.org/spreadsheetml/2006/main" count="142" uniqueCount="137">
  <si>
    <t>(тыс.руб.)</t>
  </si>
  <si>
    <t xml:space="preserve">Код  дохода </t>
  </si>
  <si>
    <t>Вид  дохода</t>
  </si>
  <si>
    <t>Фактич. исполнение</t>
  </si>
  <si>
    <t xml:space="preserve"> 1 00 00000 </t>
  </si>
  <si>
    <t>Налоговые и неналоговые доходы</t>
  </si>
  <si>
    <t xml:space="preserve"> 1 01 02000 </t>
  </si>
  <si>
    <t>Налог на доходы физических лиц</t>
  </si>
  <si>
    <t xml:space="preserve"> 1 05 02000 </t>
  </si>
  <si>
    <t>Единый налог на вмененный доход для отдельных видов деятельности</t>
  </si>
  <si>
    <t xml:space="preserve"> 1 05 03000 </t>
  </si>
  <si>
    <t>Единый сельскохозяйственный налог</t>
  </si>
  <si>
    <t xml:space="preserve"> 1 06 01000 </t>
  </si>
  <si>
    <t>Налог на имущество физических лиц</t>
  </si>
  <si>
    <t xml:space="preserve"> 1 06 06000 </t>
  </si>
  <si>
    <t>Земельный налог</t>
  </si>
  <si>
    <t xml:space="preserve"> 1 08 00000</t>
  </si>
  <si>
    <t>Государственная пошлина, сборы</t>
  </si>
  <si>
    <t xml:space="preserve"> 1 09 00000 </t>
  </si>
  <si>
    <t xml:space="preserve"> 1 11 00000 </t>
  </si>
  <si>
    <t xml:space="preserve"> 1 12 00000 </t>
  </si>
  <si>
    <t>Платежи при пользовании природными ресурсами</t>
  </si>
  <si>
    <t xml:space="preserve"> 1 13 00000 </t>
  </si>
  <si>
    <t>Доходы от оказания платных услуг и компенсации затрат государства</t>
  </si>
  <si>
    <t xml:space="preserve"> 1 14 00000</t>
  </si>
  <si>
    <t>Доходы от продажи материальных и нематериальных активов</t>
  </si>
  <si>
    <t xml:space="preserve"> 1 15 00000 </t>
  </si>
  <si>
    <t>Административные платежи и сборы</t>
  </si>
  <si>
    <t xml:space="preserve"> 1 16 00000 </t>
  </si>
  <si>
    <t>Штрафы,санкции,возмещение ущерба</t>
  </si>
  <si>
    <t xml:space="preserve"> 1 17 00000 </t>
  </si>
  <si>
    <t>Прочие неналоговые доходы</t>
  </si>
  <si>
    <t xml:space="preserve"> 2 00 00000 </t>
  </si>
  <si>
    <t>Безвозмездные поступления</t>
  </si>
  <si>
    <t xml:space="preserve"> 2 02 00000 </t>
  </si>
  <si>
    <t>Безвозмездные поступления от других бюджетов  бюджетной системы  РФ</t>
  </si>
  <si>
    <t>Иные межбюджетные трансферты,</t>
  </si>
  <si>
    <t>2 07 04000</t>
  </si>
  <si>
    <t>3 00 00000</t>
  </si>
  <si>
    <t>Доходы от предпринимательской и иной приносящей доход деятельности</t>
  </si>
  <si>
    <t>До х о д ы бюджета - итого</t>
  </si>
  <si>
    <t>(тыс. руб.)</t>
  </si>
  <si>
    <t xml:space="preserve">Код  раздела, подраздела </t>
  </si>
  <si>
    <t>Наименование раздела, подраздела</t>
  </si>
  <si>
    <t>Назнач-я текущего периода</t>
  </si>
  <si>
    <t xml:space="preserve">Фактич. исполнение </t>
  </si>
  <si>
    <t>% исп. текущ. назначений</t>
  </si>
  <si>
    <t>Общегосударственные  вопросы</t>
  </si>
  <si>
    <t>Функционирование законодательных (представительных) органов государств. власти и местного самоуправления</t>
  </si>
  <si>
    <t>Обслуживание государственного и муниципального долга</t>
  </si>
  <si>
    <t>Другие общегосударственные вопросы</t>
  </si>
  <si>
    <t>Обеспечение пожарной безопасности</t>
  </si>
  <si>
    <t>Национальная экономика</t>
  </si>
  <si>
    <t>Сельское хозяйство и рыболовство</t>
  </si>
  <si>
    <t>Водные ресурсы</t>
  </si>
  <si>
    <t>Лесное хозяйство</t>
  </si>
  <si>
    <t>Транспорт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</si>
  <si>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</si>
  <si>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</si>
  <si>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</si>
  <si>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</si>
  <si>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</si>
  <si>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 xml:space="preserve">Другие вопросы в области ЖКХ </t>
  </si>
  <si>
    <t>Охрана окружающей  среды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</si>
  <si>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</si>
  <si>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</si>
  <si>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</si>
  <si>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</si>
  <si>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</si>
  <si>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Культура, кинематография и СМИ</t>
  </si>
  <si>
    <t xml:space="preserve">Культура </t>
  </si>
  <si>
    <t>Др. вопросы в области культуры и СМИ</t>
  </si>
  <si>
    <t>Физическая культура и спорт</t>
  </si>
  <si>
    <t>Социальная  политика</t>
  </si>
  <si>
    <t>Социальное обеспечения населения</t>
  </si>
  <si>
    <t>Другие  вопросы в области социальной политики</t>
  </si>
  <si>
    <t>Дотации бюджетам муниципальных образований</t>
  </si>
  <si>
    <t>Субсидии бюджетам муниципальных образований</t>
  </si>
  <si>
    <t>Субвенции бюджетам муниципальных образований</t>
  </si>
  <si>
    <t>Иные межбюджетные трансферты</t>
  </si>
  <si>
    <t>Функционирование  высшего должностного лица ОМС</t>
  </si>
  <si>
    <t>Функционирование Правительства РФ, высших исполнит. органов гос. власти субъектов РФ, местных администраций</t>
  </si>
  <si>
    <t xml:space="preserve">Годовые назначения  </t>
  </si>
  <si>
    <t xml:space="preserve">Годовые назначения </t>
  </si>
  <si>
    <t>% исп. текущ. назнач</t>
  </si>
  <si>
    <t>Назнач. Текущ. периода</t>
  </si>
  <si>
    <t>% исп. годов. назнач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</si>
  <si>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</si>
  <si>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</si>
  <si>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Дотации на выравниание бюджетной обеспечнности</t>
  </si>
  <si>
    <t xml:space="preserve"> 2 02 02009 </t>
  </si>
  <si>
    <t>Субсидии бюджетам городских округов на государственную поддержку  малого и среднего предпринимательства, включая крестьянские (фермские хозяйства)</t>
  </si>
  <si>
    <t>Прочие безвозмездные поступления  в бюджеты городских округов</t>
  </si>
  <si>
    <t>Возврат остатков субсидий ,субвенций и иных межбюджетных трансфертов, имеющих  целевое назначение, прошлых лет из бюджетов городских округов</t>
  </si>
  <si>
    <t>Защита населения и территории от последствий чрезвычайных ситуаций природного и техногеннного характера, гражданская оборона</t>
  </si>
  <si>
    <t>Другие вопросы в области  национальной безопасности и правоохранительной деятельности</t>
  </si>
  <si>
    <t>Дорожное хозяйство (дорожные фонды)</t>
  </si>
  <si>
    <t>Связь и информатика</t>
  </si>
  <si>
    <t>Социальное обслуживание населения</t>
  </si>
  <si>
    <t xml:space="preserve">Физическая культура </t>
  </si>
  <si>
    <t>Массовый спорт</t>
  </si>
  <si>
    <t>Спорт высших достижений</t>
  </si>
  <si>
    <t>Средства массовой инофрмации</t>
  </si>
  <si>
    <t>Расходы бюджета - итого</t>
  </si>
  <si>
    <t>Исполнение бюджета муниципального образования Городской округ Верхняя Тура</t>
  </si>
  <si>
    <t>1 03 02000</t>
  </si>
  <si>
    <t>1 05 04000</t>
  </si>
  <si>
    <t>Акцизы по подакцизным товарам (продукции), производимым на территории Российской Федерации</t>
  </si>
  <si>
    <t>Налог, взимаемый в связи с применением патентной системы налогообложения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</si>
  <si>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</si>
  <si>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</si>
  <si>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Резервные фонды</t>
  </si>
  <si>
    <t>Национальная оборона</t>
  </si>
  <si>
    <t xml:space="preserve">администрации Городского округа Верхняя Тура                                                  Н.В.Лыкасова </t>
  </si>
  <si>
    <t xml:space="preserve">Начальник финансового отдела </t>
  </si>
  <si>
    <t xml:space="preserve">Исполнитель: главный специалист                                                  О.П.Ковырзина </t>
  </si>
  <si>
    <t>% исп. год. назнач.</t>
  </si>
  <si>
    <t>1 05 01000</t>
  </si>
  <si>
    <t>Налог, взимаемый в связи с применением упрощенной системы налогообложения</t>
  </si>
  <si>
    <t>Судебная система</t>
  </si>
  <si>
    <t xml:space="preserve"> 2 02 20000 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</si>
  <si>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</si>
  <si>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</si>
  <si>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 xml:space="preserve">2 02 30000 </t>
  </si>
  <si>
    <t>Дотации бюджетам бюджетной системы Российской Федерации</t>
  </si>
  <si>
    <t xml:space="preserve"> 2 02 10000 </t>
  </si>
  <si>
    <t xml:space="preserve"> 2 02 40000 </t>
  </si>
  <si>
    <t>2 19 00000</t>
  </si>
  <si>
    <t>Дополнительное образование детей</t>
  </si>
  <si>
    <t>2 18 00000</t>
  </si>
  <si>
    <t>Доходы бюджетов бюджетной системы Российской Федерации от возврата остатков субсидий, субвенций  и иных межбюджетных трансфертов, имеющих целевое значение, прошлых лет</t>
  </si>
  <si>
    <t>34344-2-82-90 (145)</t>
  </si>
  <si>
    <t>Дотации бюджетам городских округов на поддержку мер по обеспечению сбалансированности бюджетов</t>
  </si>
  <si>
    <t>Охрана семьи и детства</t>
  </si>
  <si>
    <t>Национальная  безопасность и правоохранительная  деятельность</t>
  </si>
  <si>
    <t>по доходам по состоянию на 01 мая 2023 года.</t>
  </si>
  <si>
    <t>по расходам  по состоянию на 01 мая 2023 года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</si>
</sst>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"/>
    <numFmt numFmtId="186" formatCode="0.000"/>
    <numFmt numFmtId="187" formatCode="[$-FC19]d\ mmmm\ yyyy\ &quot;г.&quot;"/>
  </numFmts>
  <fonts count="50">
    <font>
      <sz val="10"/>
      <name val="Arial"/>
      <family val="0"/>
    </font>
    <font>
      <sz val="10"/>
      <name val="Arial Cyr"/>
      <family val="0"/>
    </font>
    <font>
      <b/>
      <i/>
      <sz val="10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i/>
      <sz val="12"/>
      <name val="Arial Cyr"/>
      <family val="0"/>
    </font>
    <font>
      <sz val="12"/>
      <name val="Arial Cyr"/>
      <family val="0"/>
    </font>
    <font>
      <sz val="11"/>
      <name val="Arial Cyr"/>
      <family val="0"/>
    </font>
    <font>
      <b/>
      <sz val="8"/>
      <name val="Arial Cyr"/>
      <family val="0"/>
    </font>
    <font>
      <b/>
      <sz val="9"/>
      <name val="Arial Cyr"/>
      <family val="0"/>
    </font>
    <font>
      <sz val="9"/>
      <name val="Arial"/>
      <family val="2"/>
    </font>
    <font>
      <b/>
      <sz val="11"/>
      <name val="Arial Cyr"/>
      <family val="0"/>
    </font>
    <font>
      <b/>
      <sz val="10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7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98">
    <xf numFmtId="0" fontId="0" fillId="0" borderId="0" xfId="0" applyAlignment="1">
      <alignment/>
    </xf>
    <xf numFmtId="0" fontId="12" fillId="33" borderId="10" xfId="0" applyFont="1" applyFill="1" applyBorder="1" applyAlignment="1">
      <alignment/>
    </xf>
    <xf numFmtId="2" fontId="0" fillId="33" borderId="11" xfId="0" applyNumberFormat="1" applyFill="1" applyBorder="1" applyAlignment="1">
      <alignment/>
    </xf>
    <xf numFmtId="180" fontId="0" fillId="33" borderId="12" xfId="0" applyNumberFormat="1" applyFont="1" applyFill="1" applyBorder="1" applyAlignment="1">
      <alignment horizontal="center"/>
    </xf>
    <xf numFmtId="0" fontId="4" fillId="33" borderId="13" xfId="0" applyFont="1" applyFill="1" applyBorder="1" applyAlignment="1">
      <alignment wrapText="1"/>
    </xf>
    <xf numFmtId="1" fontId="0" fillId="33" borderId="11" xfId="0" applyNumberFormat="1" applyFill="1" applyBorder="1" applyAlignment="1">
      <alignment/>
    </xf>
    <xf numFmtId="0" fontId="1" fillId="33" borderId="14" xfId="0" applyFont="1" applyFill="1" applyBorder="1" applyAlignment="1">
      <alignment wrapText="1"/>
    </xf>
    <xf numFmtId="0" fontId="12" fillId="33" borderId="15" xfId="0" applyFont="1" applyFill="1" applyBorder="1" applyAlignment="1">
      <alignment/>
    </xf>
    <xf numFmtId="0" fontId="12" fillId="33" borderId="16" xfId="0" applyFont="1" applyFill="1" applyBorder="1" applyAlignment="1">
      <alignment/>
    </xf>
    <xf numFmtId="2" fontId="12" fillId="33" borderId="10" xfId="0" applyNumberFormat="1" applyFont="1" applyFill="1" applyBorder="1" applyAlignment="1">
      <alignment/>
    </xf>
    <xf numFmtId="0" fontId="0" fillId="33" borderId="17" xfId="0" applyFont="1" applyFill="1" applyBorder="1" applyAlignment="1">
      <alignment wrapText="1"/>
    </xf>
    <xf numFmtId="0" fontId="0" fillId="33" borderId="18" xfId="0" applyFont="1" applyFill="1" applyBorder="1" applyAlignment="1">
      <alignment wrapText="1"/>
    </xf>
    <xf numFmtId="2" fontId="0" fillId="33" borderId="17" xfId="0" applyNumberFormat="1" applyFont="1" applyFill="1" applyBorder="1" applyAlignment="1">
      <alignment wrapText="1"/>
    </xf>
    <xf numFmtId="0" fontId="0" fillId="33" borderId="11" xfId="0" applyFont="1" applyFill="1" applyBorder="1" applyAlignment="1">
      <alignment/>
    </xf>
    <xf numFmtId="0" fontId="0" fillId="33" borderId="19" xfId="0" applyFont="1" applyFill="1" applyBorder="1" applyAlignment="1">
      <alignment/>
    </xf>
    <xf numFmtId="2" fontId="0" fillId="33" borderId="11" xfId="0" applyNumberFormat="1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0" fillId="33" borderId="20" xfId="0" applyFont="1" applyFill="1" applyBorder="1" applyAlignment="1">
      <alignment/>
    </xf>
    <xf numFmtId="0" fontId="0" fillId="33" borderId="21" xfId="0" applyFont="1" applyFill="1" applyBorder="1" applyAlignment="1">
      <alignment/>
    </xf>
    <xf numFmtId="2" fontId="0" fillId="33" borderId="12" xfId="0" applyNumberFormat="1" applyFont="1" applyFill="1" applyBorder="1" applyAlignment="1">
      <alignment/>
    </xf>
    <xf numFmtId="0" fontId="12" fillId="33" borderId="22" xfId="0" applyFont="1" applyFill="1" applyBorder="1" applyAlignment="1">
      <alignment/>
    </xf>
    <xf numFmtId="0" fontId="0" fillId="33" borderId="17" xfId="0" applyFont="1" applyFill="1" applyBorder="1" applyAlignment="1">
      <alignment/>
    </xf>
    <xf numFmtId="0" fontId="0" fillId="33" borderId="18" xfId="0" applyFont="1" applyFill="1" applyBorder="1" applyAlignment="1">
      <alignment/>
    </xf>
    <xf numFmtId="0" fontId="0" fillId="33" borderId="23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24" xfId="0" applyFont="1" applyFill="1" applyBorder="1" applyAlignment="1">
      <alignment/>
    </xf>
    <xf numFmtId="0" fontId="0" fillId="33" borderId="25" xfId="0" applyFont="1" applyFill="1" applyBorder="1" applyAlignment="1">
      <alignment/>
    </xf>
    <xf numFmtId="0" fontId="0" fillId="33" borderId="26" xfId="0" applyFont="1" applyFill="1" applyBorder="1" applyAlignment="1">
      <alignment/>
    </xf>
    <xf numFmtId="0" fontId="0" fillId="33" borderId="27" xfId="0" applyFont="1" applyFill="1" applyBorder="1" applyAlignment="1">
      <alignment/>
    </xf>
    <xf numFmtId="0" fontId="0" fillId="33" borderId="28" xfId="0" applyFont="1" applyFill="1" applyBorder="1" applyAlignment="1">
      <alignment/>
    </xf>
    <xf numFmtId="0" fontId="13" fillId="33" borderId="10" xfId="0" applyFont="1" applyFill="1" applyBorder="1" applyAlignment="1">
      <alignment/>
    </xf>
    <xf numFmtId="0" fontId="13" fillId="33" borderId="22" xfId="0" applyFont="1" applyFill="1" applyBorder="1" applyAlignment="1">
      <alignment/>
    </xf>
    <xf numFmtId="0" fontId="13" fillId="33" borderId="15" xfId="0" applyFont="1" applyFill="1" applyBorder="1" applyAlignment="1">
      <alignment/>
    </xf>
    <xf numFmtId="0" fontId="13" fillId="33" borderId="16" xfId="0" applyFont="1" applyFill="1" applyBorder="1" applyAlignment="1">
      <alignment/>
    </xf>
    <xf numFmtId="0" fontId="10" fillId="33" borderId="17" xfId="0" applyFont="1" applyFill="1" applyBorder="1" applyAlignment="1">
      <alignment/>
    </xf>
    <xf numFmtId="0" fontId="10" fillId="33" borderId="18" xfId="0" applyFont="1" applyFill="1" applyBorder="1" applyAlignment="1">
      <alignment/>
    </xf>
    <xf numFmtId="0" fontId="10" fillId="33" borderId="11" xfId="0" applyFont="1" applyFill="1" applyBorder="1" applyAlignment="1">
      <alignment/>
    </xf>
    <xf numFmtId="0" fontId="10" fillId="33" borderId="19" xfId="0" applyFont="1" applyFill="1" applyBorder="1" applyAlignment="1">
      <alignment/>
    </xf>
    <xf numFmtId="0" fontId="10" fillId="33" borderId="12" xfId="0" applyFont="1" applyFill="1" applyBorder="1" applyAlignment="1">
      <alignment/>
    </xf>
    <xf numFmtId="0" fontId="10" fillId="33" borderId="14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0" fontId="4" fillId="33" borderId="19" xfId="0" applyFont="1" applyFill="1" applyBorder="1" applyAlignment="1">
      <alignment/>
    </xf>
    <xf numFmtId="0" fontId="10" fillId="33" borderId="20" xfId="0" applyFont="1" applyFill="1" applyBorder="1" applyAlignment="1">
      <alignment/>
    </xf>
    <xf numFmtId="0" fontId="10" fillId="33" borderId="21" xfId="0" applyFont="1" applyFill="1" applyBorder="1" applyAlignment="1">
      <alignment/>
    </xf>
    <xf numFmtId="2" fontId="0" fillId="33" borderId="24" xfId="0" applyNumberFormat="1" applyFont="1" applyFill="1" applyBorder="1" applyAlignment="1">
      <alignment/>
    </xf>
    <xf numFmtId="2" fontId="0" fillId="33" borderId="23" xfId="0" applyNumberFormat="1" applyFont="1" applyFill="1" applyBorder="1" applyAlignment="1">
      <alignment/>
    </xf>
    <xf numFmtId="0" fontId="12" fillId="33" borderId="29" xfId="0" applyFont="1" applyFill="1" applyBorder="1" applyAlignment="1">
      <alignment/>
    </xf>
    <xf numFmtId="0" fontId="0" fillId="33" borderId="30" xfId="0" applyFont="1" applyFill="1" applyBorder="1" applyAlignment="1">
      <alignment/>
    </xf>
    <xf numFmtId="0" fontId="0" fillId="33" borderId="31" xfId="0" applyFont="1" applyFill="1" applyBorder="1" applyAlignment="1">
      <alignment/>
    </xf>
    <xf numFmtId="0" fontId="0" fillId="33" borderId="32" xfId="0" applyFont="1" applyFill="1" applyBorder="1" applyAlignment="1">
      <alignment/>
    </xf>
    <xf numFmtId="0" fontId="0" fillId="33" borderId="33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0" fillId="33" borderId="34" xfId="0" applyFont="1" applyFill="1" applyBorder="1" applyAlignment="1">
      <alignment/>
    </xf>
    <xf numFmtId="0" fontId="12" fillId="33" borderId="35" xfId="0" applyFont="1" applyFill="1" applyBorder="1" applyAlignment="1">
      <alignment/>
    </xf>
    <xf numFmtId="0" fontId="12" fillId="33" borderId="36" xfId="0" applyFont="1" applyFill="1" applyBorder="1" applyAlignment="1">
      <alignment/>
    </xf>
    <xf numFmtId="0" fontId="12" fillId="33" borderId="23" xfId="0" applyFont="1" applyFill="1" applyBorder="1" applyAlignment="1">
      <alignment/>
    </xf>
    <xf numFmtId="0" fontId="12" fillId="33" borderId="37" xfId="0" applyFont="1" applyFill="1" applyBorder="1" applyAlignment="1">
      <alignment/>
    </xf>
    <xf numFmtId="0" fontId="12" fillId="33" borderId="38" xfId="0" applyFont="1" applyFill="1" applyBorder="1" applyAlignment="1">
      <alignment/>
    </xf>
    <xf numFmtId="0" fontId="12" fillId="33" borderId="39" xfId="0" applyFont="1" applyFill="1" applyBorder="1" applyAlignment="1">
      <alignment/>
    </xf>
    <xf numFmtId="2" fontId="12" fillId="33" borderId="15" xfId="0" applyNumberFormat="1" applyFont="1" applyFill="1" applyBorder="1" applyAlignment="1">
      <alignment/>
    </xf>
    <xf numFmtId="1" fontId="0" fillId="33" borderId="17" xfId="0" applyNumberFormat="1" applyFill="1" applyBorder="1" applyAlignment="1">
      <alignment/>
    </xf>
    <xf numFmtId="0" fontId="0" fillId="33" borderId="0" xfId="0" applyFill="1" applyAlignment="1">
      <alignment/>
    </xf>
    <xf numFmtId="0" fontId="15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40" xfId="0" applyFont="1" applyFill="1" applyBorder="1" applyAlignment="1">
      <alignment horizontal="center" vertical="center" wrapText="1"/>
    </xf>
    <xf numFmtId="0" fontId="8" fillId="33" borderId="41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/>
    </xf>
    <xf numFmtId="180" fontId="3" fillId="33" borderId="15" xfId="0" applyNumberFormat="1" applyFont="1" applyFill="1" applyBorder="1" applyAlignment="1">
      <alignment horizontal="center" vertical="center"/>
    </xf>
    <xf numFmtId="0" fontId="9" fillId="33" borderId="16" xfId="0" applyFont="1" applyFill="1" applyBorder="1" applyAlignment="1">
      <alignment vertical="center"/>
    </xf>
    <xf numFmtId="180" fontId="0" fillId="33" borderId="17" xfId="0" applyNumberFormat="1" applyFont="1" applyFill="1" applyBorder="1" applyAlignment="1">
      <alignment horizontal="center" wrapText="1"/>
    </xf>
    <xf numFmtId="0" fontId="4" fillId="33" borderId="18" xfId="0" applyFont="1" applyFill="1" applyBorder="1" applyAlignment="1">
      <alignment wrapText="1"/>
    </xf>
    <xf numFmtId="0" fontId="0" fillId="33" borderId="0" xfId="0" applyFill="1" applyAlignment="1">
      <alignment wrapText="1"/>
    </xf>
    <xf numFmtId="180" fontId="0" fillId="33" borderId="11" xfId="0" applyNumberFormat="1" applyFont="1" applyFill="1" applyBorder="1" applyAlignment="1">
      <alignment horizontal="center"/>
    </xf>
    <xf numFmtId="0" fontId="4" fillId="33" borderId="27" xfId="0" applyFont="1" applyFill="1" applyBorder="1" applyAlignment="1">
      <alignment wrapText="1"/>
    </xf>
    <xf numFmtId="180" fontId="0" fillId="33" borderId="20" xfId="0" applyNumberFormat="1" applyFont="1" applyFill="1" applyBorder="1" applyAlignment="1">
      <alignment horizontal="center"/>
    </xf>
    <xf numFmtId="0" fontId="4" fillId="33" borderId="42" xfId="0" applyFont="1" applyFill="1" applyBorder="1" applyAlignment="1">
      <alignment horizontal="left" vertical="center" wrapText="1"/>
    </xf>
    <xf numFmtId="180" fontId="12" fillId="33" borderId="15" xfId="0" applyNumberFormat="1" applyFont="1" applyFill="1" applyBorder="1" applyAlignment="1">
      <alignment horizontal="center"/>
    </xf>
    <xf numFmtId="0" fontId="9" fillId="33" borderId="16" xfId="0" applyFont="1" applyFill="1" applyBorder="1" applyAlignment="1">
      <alignment horizontal="left" vertical="center" wrapText="1"/>
    </xf>
    <xf numFmtId="180" fontId="3" fillId="33" borderId="10" xfId="0" applyNumberFormat="1" applyFont="1" applyFill="1" applyBorder="1" applyAlignment="1">
      <alignment horizontal="center"/>
    </xf>
    <xf numFmtId="0" fontId="9" fillId="33" borderId="22" xfId="0" applyFont="1" applyFill="1" applyBorder="1" applyAlignment="1">
      <alignment horizontal="left" vertical="center" wrapText="1"/>
    </xf>
    <xf numFmtId="180" fontId="0" fillId="33" borderId="17" xfId="0" applyNumberFormat="1" applyFill="1" applyBorder="1" applyAlignment="1">
      <alignment horizontal="center"/>
    </xf>
    <xf numFmtId="180" fontId="0" fillId="33" borderId="11" xfId="0" applyNumberFormat="1" applyFill="1" applyBorder="1" applyAlignment="1">
      <alignment horizontal="center"/>
    </xf>
    <xf numFmtId="180" fontId="0" fillId="33" borderId="23" xfId="0" applyNumberFormat="1" applyFill="1" applyBorder="1" applyAlignment="1">
      <alignment horizontal="center"/>
    </xf>
    <xf numFmtId="0" fontId="4" fillId="33" borderId="0" xfId="0" applyFont="1" applyFill="1" applyBorder="1" applyAlignment="1">
      <alignment wrapText="1"/>
    </xf>
    <xf numFmtId="0" fontId="9" fillId="33" borderId="22" xfId="0" applyFont="1" applyFill="1" applyBorder="1" applyAlignment="1">
      <alignment/>
    </xf>
    <xf numFmtId="180" fontId="1" fillId="33" borderId="24" xfId="0" applyNumberFormat="1" applyFont="1" applyFill="1" applyBorder="1" applyAlignment="1">
      <alignment horizontal="center"/>
    </xf>
    <xf numFmtId="0" fontId="1" fillId="33" borderId="43" xfId="0" applyFont="1" applyFill="1" applyBorder="1" applyAlignment="1">
      <alignment wrapText="1"/>
    </xf>
    <xf numFmtId="180" fontId="1" fillId="33" borderId="17" xfId="0" applyNumberFormat="1" applyFont="1" applyFill="1" applyBorder="1" applyAlignment="1">
      <alignment horizontal="center"/>
    </xf>
    <xf numFmtId="0" fontId="0" fillId="33" borderId="27" xfId="0" applyFill="1" applyBorder="1" applyAlignment="1">
      <alignment wrapText="1"/>
    </xf>
    <xf numFmtId="0" fontId="0" fillId="33" borderId="18" xfId="0" applyFill="1" applyBorder="1" applyAlignment="1">
      <alignment wrapText="1"/>
    </xf>
    <xf numFmtId="180" fontId="1" fillId="33" borderId="23" xfId="0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/>
    </xf>
    <xf numFmtId="180" fontId="1" fillId="33" borderId="11" xfId="0" applyNumberFormat="1" applyFont="1" applyFill="1" applyBorder="1" applyAlignment="1">
      <alignment horizontal="center"/>
    </xf>
    <xf numFmtId="0" fontId="0" fillId="33" borderId="19" xfId="0" applyFont="1" applyFill="1" applyBorder="1" applyAlignment="1">
      <alignment wrapText="1"/>
    </xf>
    <xf numFmtId="0" fontId="4" fillId="33" borderId="0" xfId="0" applyFont="1" applyFill="1" applyBorder="1" applyAlignment="1">
      <alignment/>
    </xf>
    <xf numFmtId="180" fontId="3" fillId="33" borderId="10" xfId="0" applyNumberFormat="1" applyFont="1" applyFill="1" applyBorder="1" applyAlignment="1">
      <alignment horizontal="center" vertical="center"/>
    </xf>
    <xf numFmtId="0" fontId="9" fillId="33" borderId="22" xfId="0" applyFont="1" applyFill="1" applyBorder="1" applyAlignment="1">
      <alignment vertical="center"/>
    </xf>
    <xf numFmtId="0" fontId="10" fillId="33" borderId="0" xfId="0" applyFont="1" applyFill="1" applyAlignment="1">
      <alignment/>
    </xf>
    <xf numFmtId="180" fontId="0" fillId="33" borderId="11" xfId="0" applyNumberFormat="1" applyFont="1" applyFill="1" applyBorder="1" applyAlignment="1">
      <alignment horizontal="center"/>
    </xf>
    <xf numFmtId="180" fontId="0" fillId="33" borderId="12" xfId="0" applyNumberFormat="1" applyFont="1" applyFill="1" applyBorder="1" applyAlignment="1">
      <alignment horizontal="center"/>
    </xf>
    <xf numFmtId="180" fontId="0" fillId="33" borderId="17" xfId="0" applyNumberFormat="1" applyFont="1" applyFill="1" applyBorder="1" applyAlignment="1">
      <alignment horizontal="center"/>
    </xf>
    <xf numFmtId="0" fontId="4" fillId="33" borderId="14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0" fontId="4" fillId="33" borderId="0" xfId="0" applyFont="1" applyFill="1" applyAlignment="1">
      <alignment/>
    </xf>
    <xf numFmtId="0" fontId="1" fillId="33" borderId="20" xfId="0" applyFont="1" applyFill="1" applyBorder="1" applyAlignment="1">
      <alignment horizontal="center"/>
    </xf>
    <xf numFmtId="0" fontId="4" fillId="33" borderId="21" xfId="0" applyFont="1" applyFill="1" applyBorder="1" applyAlignment="1">
      <alignment/>
    </xf>
    <xf numFmtId="0" fontId="1" fillId="33" borderId="24" xfId="0" applyFont="1" applyFill="1" applyBorder="1" applyAlignment="1">
      <alignment horizontal="center"/>
    </xf>
    <xf numFmtId="0" fontId="4" fillId="33" borderId="25" xfId="0" applyFont="1" applyFill="1" applyBorder="1" applyAlignment="1">
      <alignment/>
    </xf>
    <xf numFmtId="0" fontId="1" fillId="33" borderId="23" xfId="0" applyFont="1" applyFill="1" applyBorder="1" applyAlignment="1">
      <alignment horizontal="center"/>
    </xf>
    <xf numFmtId="0" fontId="4" fillId="33" borderId="18" xfId="0" applyFont="1" applyFill="1" applyBorder="1" applyAlignment="1">
      <alignment/>
    </xf>
    <xf numFmtId="0" fontId="1" fillId="33" borderId="12" xfId="0" applyFont="1" applyFill="1" applyBorder="1" applyAlignment="1">
      <alignment horizontal="center"/>
    </xf>
    <xf numFmtId="0" fontId="3" fillId="33" borderId="23" xfId="0" applyFont="1" applyFill="1" applyBorder="1" applyAlignment="1">
      <alignment horizontal="center"/>
    </xf>
    <xf numFmtId="0" fontId="9" fillId="33" borderId="0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5" fillId="33" borderId="22" xfId="0" applyFont="1" applyFill="1" applyBorder="1" applyAlignment="1">
      <alignment/>
    </xf>
    <xf numFmtId="0" fontId="14" fillId="33" borderId="0" xfId="0" applyFont="1" applyFill="1" applyAlignment="1">
      <alignment/>
    </xf>
    <xf numFmtId="0" fontId="1" fillId="33" borderId="0" xfId="0" applyFont="1" applyFill="1" applyAlignment="1">
      <alignment horizontal="right"/>
    </xf>
    <xf numFmtId="0" fontId="11" fillId="33" borderId="10" xfId="0" applyFont="1" applyFill="1" applyBorder="1" applyAlignment="1">
      <alignment horizontal="center" vertical="center" wrapText="1"/>
    </xf>
    <xf numFmtId="0" fontId="11" fillId="33" borderId="22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1" fontId="0" fillId="33" borderId="10" xfId="0" applyNumberFormat="1" applyFill="1" applyBorder="1" applyAlignment="1">
      <alignment horizontal="center" vertical="center" wrapText="1"/>
    </xf>
    <xf numFmtId="2" fontId="0" fillId="33" borderId="10" xfId="0" applyNumberFormat="1" applyFill="1" applyBorder="1" applyAlignment="1">
      <alignment horizontal="center" vertical="center" wrapText="1"/>
    </xf>
    <xf numFmtId="180" fontId="0" fillId="33" borderId="41" xfId="0" applyNumberFormat="1" applyFill="1" applyBorder="1" applyAlignment="1">
      <alignment horizontal="center" vertical="center"/>
    </xf>
    <xf numFmtId="0" fontId="0" fillId="33" borderId="0" xfId="0" applyFill="1" applyBorder="1" applyAlignment="1">
      <alignment/>
    </xf>
    <xf numFmtId="0" fontId="0" fillId="33" borderId="44" xfId="0" applyFill="1" applyBorder="1" applyAlignment="1">
      <alignment/>
    </xf>
    <xf numFmtId="1" fontId="0" fillId="33" borderId="24" xfId="0" applyNumberFormat="1" applyFill="1" applyBorder="1" applyAlignment="1">
      <alignment/>
    </xf>
    <xf numFmtId="2" fontId="0" fillId="33" borderId="23" xfId="0" applyNumberFormat="1" applyFill="1" applyBorder="1" applyAlignment="1">
      <alignment/>
    </xf>
    <xf numFmtId="180" fontId="0" fillId="33" borderId="11" xfId="0" applyNumberFormat="1" applyFill="1" applyBorder="1" applyAlignment="1">
      <alignment horizontal="center" vertical="center"/>
    </xf>
    <xf numFmtId="0" fontId="0" fillId="33" borderId="11" xfId="0" applyFill="1" applyBorder="1" applyAlignment="1">
      <alignment wrapText="1"/>
    </xf>
    <xf numFmtId="0" fontId="0" fillId="33" borderId="45" xfId="0" applyFill="1" applyBorder="1" applyAlignment="1">
      <alignment/>
    </xf>
    <xf numFmtId="0" fontId="0" fillId="33" borderId="19" xfId="0" applyFill="1" applyBorder="1" applyAlignment="1">
      <alignment wrapText="1"/>
    </xf>
    <xf numFmtId="0" fontId="0" fillId="33" borderId="11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wrapText="1"/>
    </xf>
    <xf numFmtId="49" fontId="0" fillId="33" borderId="11" xfId="0" applyNumberFormat="1" applyFill="1" applyBorder="1" applyAlignment="1">
      <alignment horizontal="center" vertical="center"/>
    </xf>
    <xf numFmtId="0" fontId="0" fillId="33" borderId="26" xfId="0" applyFill="1" applyBorder="1" applyAlignment="1">
      <alignment wrapText="1"/>
    </xf>
    <xf numFmtId="0" fontId="0" fillId="33" borderId="19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1" xfId="0" applyFill="1" applyBorder="1" applyAlignment="1">
      <alignment horizontal="center" vertical="center"/>
    </xf>
    <xf numFmtId="0" fontId="0" fillId="33" borderId="19" xfId="0" applyFont="1" applyFill="1" applyBorder="1" applyAlignment="1">
      <alignment wrapText="1"/>
    </xf>
    <xf numFmtId="0" fontId="1" fillId="33" borderId="11" xfId="0" applyFont="1" applyFill="1" applyBorder="1" applyAlignment="1">
      <alignment horizontal="center" vertical="center"/>
    </xf>
    <xf numFmtId="0" fontId="1" fillId="33" borderId="19" xfId="0" applyFont="1" applyFill="1" applyBorder="1" applyAlignment="1">
      <alignment horizontal="left" vertical="center" wrapText="1"/>
    </xf>
    <xf numFmtId="0" fontId="1" fillId="33" borderId="19" xfId="0" applyFont="1" applyFill="1" applyBorder="1" applyAlignment="1">
      <alignment wrapText="1"/>
    </xf>
    <xf numFmtId="49" fontId="1" fillId="33" borderId="11" xfId="0" applyNumberFormat="1" applyFont="1" applyFill="1" applyBorder="1" applyAlignment="1">
      <alignment horizontal="center"/>
    </xf>
    <xf numFmtId="49" fontId="1" fillId="33" borderId="12" xfId="0" applyNumberFormat="1" applyFont="1" applyFill="1" applyBorder="1" applyAlignment="1">
      <alignment horizontal="center"/>
    </xf>
    <xf numFmtId="0" fontId="0" fillId="33" borderId="14" xfId="0" applyFill="1" applyBorder="1" applyAlignment="1">
      <alignment/>
    </xf>
    <xf numFmtId="0" fontId="0" fillId="33" borderId="46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2" xfId="0" applyFill="1" applyBorder="1" applyAlignment="1">
      <alignment/>
    </xf>
    <xf numFmtId="49" fontId="11" fillId="33" borderId="10" xfId="0" applyNumberFormat="1" applyFont="1" applyFill="1" applyBorder="1" applyAlignment="1">
      <alignment horizontal="center" vertical="center"/>
    </xf>
    <xf numFmtId="0" fontId="11" fillId="33" borderId="22" xfId="0" applyNumberFormat="1" applyFont="1" applyFill="1" applyBorder="1" applyAlignment="1">
      <alignment horizontal="left" vertical="center" wrapText="1"/>
    </xf>
    <xf numFmtId="0" fontId="0" fillId="33" borderId="10" xfId="0" applyFill="1" applyBorder="1" applyAlignment="1">
      <alignment/>
    </xf>
    <xf numFmtId="2" fontId="0" fillId="33" borderId="10" xfId="0" applyNumberFormat="1" applyFill="1" applyBorder="1" applyAlignment="1">
      <alignment horizontal="center" wrapText="1"/>
    </xf>
    <xf numFmtId="49" fontId="1" fillId="33" borderId="10" xfId="0" applyNumberFormat="1" applyFont="1" applyFill="1" applyBorder="1" applyAlignment="1">
      <alignment horizontal="center" vertical="center"/>
    </xf>
    <xf numFmtId="0" fontId="1" fillId="33" borderId="22" xfId="0" applyNumberFormat="1" applyFont="1" applyFill="1" applyBorder="1" applyAlignment="1">
      <alignment horizontal="left" vertical="center" wrapText="1"/>
    </xf>
    <xf numFmtId="0" fontId="1" fillId="33" borderId="17" xfId="0" applyFont="1" applyFill="1" applyBorder="1" applyAlignment="1">
      <alignment horizontal="center" vertical="center"/>
    </xf>
    <xf numFmtId="0" fontId="1" fillId="33" borderId="18" xfId="0" applyFont="1" applyFill="1" applyBorder="1" applyAlignment="1">
      <alignment wrapText="1"/>
    </xf>
    <xf numFmtId="0" fontId="0" fillId="33" borderId="17" xfId="0" applyFill="1" applyBorder="1" applyAlignment="1">
      <alignment/>
    </xf>
    <xf numFmtId="3" fontId="1" fillId="33" borderId="17" xfId="0" applyNumberFormat="1" applyFont="1" applyFill="1" applyBorder="1" applyAlignment="1">
      <alignment horizontal="center" vertical="center"/>
    </xf>
    <xf numFmtId="0" fontId="1" fillId="33" borderId="18" xfId="0" applyFont="1" applyFill="1" applyBorder="1" applyAlignment="1">
      <alignment/>
    </xf>
    <xf numFmtId="0" fontId="0" fillId="33" borderId="18" xfId="0" applyFill="1" applyBorder="1" applyAlignment="1">
      <alignment/>
    </xf>
    <xf numFmtId="0" fontId="1" fillId="33" borderId="18" xfId="0" applyFont="1" applyFill="1" applyBorder="1" applyAlignment="1">
      <alignment vertical="top" wrapText="1"/>
    </xf>
    <xf numFmtId="0" fontId="1" fillId="33" borderId="19" xfId="0" applyFont="1" applyFill="1" applyBorder="1" applyAlignment="1">
      <alignment horizontal="left" wrapText="1"/>
    </xf>
    <xf numFmtId="0" fontId="1" fillId="33" borderId="19" xfId="0" applyFont="1" applyFill="1" applyBorder="1" applyAlignment="1">
      <alignment/>
    </xf>
    <xf numFmtId="0" fontId="7" fillId="33" borderId="11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/>
    </xf>
    <xf numFmtId="0" fontId="1" fillId="33" borderId="26" xfId="0" applyNumberFormat="1" applyFont="1" applyFill="1" applyBorder="1" applyAlignment="1">
      <alignment horizontal="left" wrapText="1"/>
    </xf>
    <xf numFmtId="0" fontId="1" fillId="33" borderId="12" xfId="0" applyFont="1" applyFill="1" applyBorder="1" applyAlignment="1">
      <alignment horizontal="center" vertical="center"/>
    </xf>
    <xf numFmtId="0" fontId="0" fillId="33" borderId="23" xfId="0" applyFill="1" applyBorder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wrapText="1"/>
    </xf>
    <xf numFmtId="0" fontId="0" fillId="33" borderId="22" xfId="0" applyFill="1" applyBorder="1" applyAlignment="1">
      <alignment/>
    </xf>
    <xf numFmtId="2" fontId="0" fillId="33" borderId="10" xfId="0" applyNumberFormat="1" applyFont="1" applyFill="1" applyBorder="1" applyAlignment="1">
      <alignment horizontal="center" wrapText="1"/>
    </xf>
    <xf numFmtId="0" fontId="6" fillId="33" borderId="0" xfId="0" applyFont="1" applyFill="1" applyAlignment="1">
      <alignment/>
    </xf>
    <xf numFmtId="0" fontId="4" fillId="33" borderId="12" xfId="0" applyFont="1" applyFill="1" applyBorder="1" applyAlignment="1">
      <alignment/>
    </xf>
    <xf numFmtId="2" fontId="0" fillId="33" borderId="14" xfId="0" applyNumberFormat="1" applyFill="1" applyBorder="1" applyAlignment="1">
      <alignment/>
    </xf>
    <xf numFmtId="2" fontId="0" fillId="33" borderId="12" xfId="0" applyNumberFormat="1" applyFill="1" applyBorder="1" applyAlignment="1">
      <alignment/>
    </xf>
    <xf numFmtId="0" fontId="4" fillId="33" borderId="41" xfId="0" applyFont="1" applyFill="1" applyBorder="1" applyAlignment="1">
      <alignment horizontal="center" vertical="center" wrapText="1"/>
    </xf>
    <xf numFmtId="0" fontId="4" fillId="33" borderId="23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5" fillId="33" borderId="40" xfId="0" applyFont="1" applyFill="1" applyBorder="1" applyAlignment="1">
      <alignment horizontal="left"/>
    </xf>
    <xf numFmtId="0" fontId="5" fillId="33" borderId="47" xfId="0" applyFont="1" applyFill="1" applyBorder="1" applyAlignment="1">
      <alignment horizontal="left"/>
    </xf>
    <xf numFmtId="0" fontId="3" fillId="33" borderId="41" xfId="0" applyFont="1" applyFill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1" fillId="33" borderId="41" xfId="0" applyFont="1" applyFill="1" applyBorder="1" applyAlignment="1">
      <alignment horizontal="center" vertical="center" wrapText="1"/>
    </xf>
    <xf numFmtId="0" fontId="1" fillId="33" borderId="23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7" fillId="33" borderId="0" xfId="0" applyFont="1" applyFill="1" applyAlignment="1">
      <alignment horizontal="left"/>
    </xf>
    <xf numFmtId="0" fontId="2" fillId="33" borderId="0" xfId="0" applyFont="1" applyFill="1" applyAlignment="1">
      <alignment horizontal="center"/>
    </xf>
    <xf numFmtId="0" fontId="0" fillId="33" borderId="16" xfId="0" applyFill="1" applyBorder="1" applyAlignment="1">
      <alignment horizontal="center"/>
    </xf>
    <xf numFmtId="0" fontId="1" fillId="33" borderId="48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7"/>
  <sheetViews>
    <sheetView zoomScalePageLayoutView="0" workbookViewId="0" topLeftCell="A22">
      <selection activeCell="B4" sqref="B4"/>
    </sheetView>
  </sheetViews>
  <sheetFormatPr defaultColWidth="9.140625" defaultRowHeight="12.75"/>
  <cols>
    <col min="1" max="1" width="11.7109375" style="62" customWidth="1"/>
    <col min="2" max="2" width="47.57421875" style="62" customWidth="1"/>
    <col min="3" max="3" width="8.421875" style="62" customWidth="1"/>
    <col min="4" max="4" width="7.8515625" style="62" customWidth="1"/>
    <col min="5" max="5" width="7.7109375" style="62" customWidth="1"/>
    <col min="6" max="6" width="9.140625" style="62" customWidth="1"/>
    <col min="7" max="7" width="8.28125" style="62" customWidth="1"/>
    <col min="8" max="16384" width="9.140625" style="62" customWidth="1"/>
  </cols>
  <sheetData>
    <row r="1" spans="2:7" ht="9" customHeight="1">
      <c r="B1" s="120"/>
      <c r="C1" s="120"/>
      <c r="D1" s="120"/>
      <c r="E1" s="120"/>
      <c r="F1" s="120"/>
      <c r="G1" s="120"/>
    </row>
    <row r="2" spans="1:7" ht="12.75">
      <c r="A2" s="192" t="s">
        <v>104</v>
      </c>
      <c r="B2" s="192"/>
      <c r="C2" s="192"/>
      <c r="D2" s="192"/>
      <c r="E2" s="192"/>
      <c r="F2" s="192"/>
      <c r="G2" s="192"/>
    </row>
    <row r="3" spans="1:7" ht="12.75" customHeight="1">
      <c r="A3" s="192" t="s">
        <v>135</v>
      </c>
      <c r="B3" s="192"/>
      <c r="C3" s="192"/>
      <c r="D3" s="192"/>
      <c r="E3" s="192"/>
      <c r="F3" s="192"/>
      <c r="G3" s="192"/>
    </row>
    <row r="4" spans="5:7" ht="11.25" customHeight="1" thickBot="1">
      <c r="E4" s="193" t="s">
        <v>0</v>
      </c>
      <c r="F4" s="193"/>
      <c r="G4" s="193"/>
    </row>
    <row r="5" spans="1:7" ht="12.75">
      <c r="A5" s="185" t="s">
        <v>1</v>
      </c>
      <c r="B5" s="185" t="s">
        <v>2</v>
      </c>
      <c r="C5" s="188" t="s">
        <v>83</v>
      </c>
      <c r="D5" s="188" t="s">
        <v>85</v>
      </c>
      <c r="E5" s="194" t="s">
        <v>3</v>
      </c>
      <c r="F5" s="188" t="s">
        <v>84</v>
      </c>
      <c r="G5" s="180" t="s">
        <v>86</v>
      </c>
    </row>
    <row r="6" spans="1:7" ht="12.75">
      <c r="A6" s="186"/>
      <c r="B6" s="186"/>
      <c r="C6" s="189"/>
      <c r="D6" s="189"/>
      <c r="E6" s="195"/>
      <c r="F6" s="189"/>
      <c r="G6" s="181"/>
    </row>
    <row r="7" spans="1:7" ht="21" customHeight="1" thickBot="1">
      <c r="A7" s="187"/>
      <c r="B7" s="187"/>
      <c r="C7" s="190"/>
      <c r="D7" s="190"/>
      <c r="E7" s="196"/>
      <c r="F7" s="190"/>
      <c r="G7" s="182"/>
    </row>
    <row r="8" spans="1:7" ht="16.5" customHeight="1" thickBot="1">
      <c r="A8" s="121" t="s">
        <v>4</v>
      </c>
      <c r="B8" s="122" t="s">
        <v>5</v>
      </c>
      <c r="C8" s="123">
        <f>SUM(C9:C25)</f>
        <v>286710</v>
      </c>
      <c r="D8" s="124">
        <f>SUM(D9:D25)</f>
        <v>94768.25</v>
      </c>
      <c r="E8" s="124">
        <f>SUM(E9:E25)</f>
        <v>151492</v>
      </c>
      <c r="F8" s="125">
        <f>E8/D8*100</f>
        <v>159.85522577445505</v>
      </c>
      <c r="G8" s="125">
        <f>E8/C8*100</f>
        <v>52.83805936311953</v>
      </c>
    </row>
    <row r="9" spans="1:7" ht="13.5" customHeight="1">
      <c r="A9" s="126" t="s">
        <v>6</v>
      </c>
      <c r="B9" s="127" t="s">
        <v>7</v>
      </c>
      <c r="C9" s="128">
        <v>181605</v>
      </c>
      <c r="D9" s="61">
        <f>C9/12*4</f>
        <v>60535</v>
      </c>
      <c r="E9" s="129">
        <v>67121</v>
      </c>
      <c r="F9" s="130">
        <f>E9/D9*100</f>
        <v>110.87965639712563</v>
      </c>
      <c r="G9" s="130">
        <f>E9/C9*100</f>
        <v>36.95988546570854</v>
      </c>
    </row>
    <row r="10" spans="1:7" ht="27.75" customHeight="1">
      <c r="A10" s="131" t="s">
        <v>105</v>
      </c>
      <c r="B10" s="132" t="s">
        <v>107</v>
      </c>
      <c r="C10" s="133">
        <v>10234</v>
      </c>
      <c r="D10" s="5">
        <f>C10/12*4</f>
        <v>3411.3333333333335</v>
      </c>
      <c r="E10" s="5">
        <v>3689</v>
      </c>
      <c r="F10" s="2">
        <f>E10/D10*100</f>
        <v>108.13953488372093</v>
      </c>
      <c r="G10" s="2">
        <f>E10/C10*100</f>
        <v>36.04651162790697</v>
      </c>
    </row>
    <row r="11" spans="1:7" ht="27.75" customHeight="1">
      <c r="A11" s="131" t="s">
        <v>117</v>
      </c>
      <c r="B11" s="134" t="s">
        <v>118</v>
      </c>
      <c r="C11" s="133">
        <v>9621</v>
      </c>
      <c r="D11" s="5">
        <f>C11/12*3</f>
        <v>2405.25</v>
      </c>
      <c r="E11" s="5">
        <v>7457</v>
      </c>
      <c r="F11" s="2">
        <f>E11/D11*100</f>
        <v>310.03014239684023</v>
      </c>
      <c r="G11" s="2">
        <f>E11/C11*100</f>
        <v>77.50753559921006</v>
      </c>
    </row>
    <row r="12" spans="1:7" ht="24.75" customHeight="1">
      <c r="A12" s="135" t="s">
        <v>8</v>
      </c>
      <c r="B12" s="136" t="s">
        <v>9</v>
      </c>
      <c r="C12" s="133"/>
      <c r="D12" s="5"/>
      <c r="E12" s="5">
        <v>15</v>
      </c>
      <c r="F12" s="2"/>
      <c r="G12" s="2"/>
    </row>
    <row r="13" spans="1:7" ht="12" customHeight="1">
      <c r="A13" s="137" t="s">
        <v>10</v>
      </c>
      <c r="B13" s="138" t="s">
        <v>11</v>
      </c>
      <c r="C13" s="133"/>
      <c r="D13" s="5"/>
      <c r="E13" s="139"/>
      <c r="F13" s="140"/>
      <c r="G13" s="140"/>
    </row>
    <row r="14" spans="1:7" ht="25.5" customHeight="1">
      <c r="A14" s="137" t="s">
        <v>106</v>
      </c>
      <c r="B14" s="138" t="s">
        <v>108</v>
      </c>
      <c r="C14" s="133">
        <v>804</v>
      </c>
      <c r="D14" s="5">
        <f>C14/12*4</f>
        <v>268</v>
      </c>
      <c r="E14" s="139">
        <v>408</v>
      </c>
      <c r="F14" s="2">
        <f>E14/D14*100</f>
        <v>152.23880597014926</v>
      </c>
      <c r="G14" s="2">
        <f>E14/C14*100</f>
        <v>50.74626865671642</v>
      </c>
    </row>
    <row r="15" spans="1:7" ht="12.75" customHeight="1">
      <c r="A15" s="137" t="s">
        <v>12</v>
      </c>
      <c r="B15" s="138" t="s">
        <v>13</v>
      </c>
      <c r="C15" s="133">
        <v>1887</v>
      </c>
      <c r="D15" s="5">
        <f>C15/12*4</f>
        <v>629</v>
      </c>
      <c r="E15" s="139">
        <v>10</v>
      </c>
      <c r="F15" s="2"/>
      <c r="G15" s="2"/>
    </row>
    <row r="16" spans="1:7" ht="12.75">
      <c r="A16" s="141" t="s">
        <v>14</v>
      </c>
      <c r="B16" s="139" t="s">
        <v>15</v>
      </c>
      <c r="C16" s="133">
        <v>5470</v>
      </c>
      <c r="D16" s="5">
        <f>C16/12*4</f>
        <v>1823.3333333333333</v>
      </c>
      <c r="E16" s="139">
        <v>1461</v>
      </c>
      <c r="F16" s="2">
        <f>E16/D16*100</f>
        <v>80.12797074954297</v>
      </c>
      <c r="G16" s="2">
        <f>E16/C16*100</f>
        <v>26.70932358318099</v>
      </c>
    </row>
    <row r="17" spans="1:7" ht="12.75">
      <c r="A17" s="141" t="s">
        <v>16</v>
      </c>
      <c r="B17" s="14" t="s">
        <v>17</v>
      </c>
      <c r="C17" s="133">
        <v>1</v>
      </c>
      <c r="D17" s="5">
        <f>C17/12*4</f>
        <v>0.3333333333333333</v>
      </c>
      <c r="E17" s="139">
        <v>111</v>
      </c>
      <c r="F17" s="2"/>
      <c r="G17" s="2"/>
    </row>
    <row r="18" spans="1:7" ht="25.5">
      <c r="A18" s="141" t="s">
        <v>18</v>
      </c>
      <c r="B18" s="142" t="s">
        <v>87</v>
      </c>
      <c r="C18" s="133"/>
      <c r="D18" s="5"/>
      <c r="E18" s="139"/>
      <c r="F18" s="2"/>
      <c r="G18" s="2"/>
    </row>
    <row r="19" spans="1:7" ht="24" customHeight="1">
      <c r="A19" s="143" t="s">
        <v>19</v>
      </c>
      <c r="B19" s="136" t="s">
        <v>88</v>
      </c>
      <c r="C19" s="133">
        <v>10854</v>
      </c>
      <c r="D19" s="5">
        <f>C19/12*4</f>
        <v>3618</v>
      </c>
      <c r="E19" s="139">
        <v>5775</v>
      </c>
      <c r="F19" s="2">
        <f>E19/D19*100</f>
        <v>159.61857379767827</v>
      </c>
      <c r="G19" s="2">
        <f>E19/C19*100</f>
        <v>53.206191265892755</v>
      </c>
    </row>
    <row r="20" spans="1:7" ht="15" customHeight="1">
      <c r="A20" s="143" t="s">
        <v>20</v>
      </c>
      <c r="B20" s="144" t="s">
        <v>21</v>
      </c>
      <c r="C20" s="133"/>
      <c r="D20" s="5"/>
      <c r="E20" s="139"/>
      <c r="F20" s="2"/>
      <c r="G20" s="2"/>
    </row>
    <row r="21" spans="1:7" ht="25.5">
      <c r="A21" s="141" t="s">
        <v>22</v>
      </c>
      <c r="B21" s="145" t="s">
        <v>23</v>
      </c>
      <c r="C21" s="133">
        <v>123</v>
      </c>
      <c r="D21" s="5">
        <f>C21/12*4</f>
        <v>41</v>
      </c>
      <c r="E21" s="139">
        <v>21</v>
      </c>
      <c r="F21" s="2">
        <f>E21/D21*100</f>
        <v>51.21951219512195</v>
      </c>
      <c r="G21" s="2">
        <f>E21/C21*100</f>
        <v>17.073170731707318</v>
      </c>
    </row>
    <row r="22" spans="1:7" ht="25.5">
      <c r="A22" s="141" t="s">
        <v>24</v>
      </c>
      <c r="B22" s="145" t="s">
        <v>25</v>
      </c>
      <c r="C22" s="133">
        <v>65613</v>
      </c>
      <c r="D22" s="5">
        <f>C22/12*4</f>
        <v>21871</v>
      </c>
      <c r="E22" s="139">
        <v>64973</v>
      </c>
      <c r="F22" s="2">
        <f>E22/D22*100</f>
        <v>297.07375062868635</v>
      </c>
      <c r="G22" s="2">
        <f>E22/C22*100</f>
        <v>99.02458354289546</v>
      </c>
    </row>
    <row r="23" spans="1:7" ht="12.75">
      <c r="A23" s="146" t="s">
        <v>26</v>
      </c>
      <c r="B23" s="145" t="s">
        <v>27</v>
      </c>
      <c r="C23" s="133"/>
      <c r="D23" s="5"/>
      <c r="E23" s="139"/>
      <c r="F23" s="2"/>
      <c r="G23" s="2"/>
    </row>
    <row r="24" spans="1:7" ht="15.75" customHeight="1">
      <c r="A24" s="141" t="s">
        <v>28</v>
      </c>
      <c r="B24" s="145" t="s">
        <v>29</v>
      </c>
      <c r="C24" s="133">
        <v>498</v>
      </c>
      <c r="D24" s="5">
        <f>C24/12*4</f>
        <v>166</v>
      </c>
      <c r="E24" s="139">
        <v>452</v>
      </c>
      <c r="F24" s="2">
        <f>E24/D24*100</f>
        <v>272.28915662650604</v>
      </c>
      <c r="G24" s="2">
        <f>E24/C24*100</f>
        <v>90.76305220883533</v>
      </c>
    </row>
    <row r="25" spans="1:7" ht="13.5" thickBot="1">
      <c r="A25" s="147" t="s">
        <v>30</v>
      </c>
      <c r="B25" s="148" t="s">
        <v>31</v>
      </c>
      <c r="C25" s="149"/>
      <c r="D25" s="150"/>
      <c r="E25" s="148">
        <v>-1</v>
      </c>
      <c r="F25" s="151"/>
      <c r="G25" s="151"/>
    </row>
    <row r="26" spans="1:7" ht="15" customHeight="1" thickBot="1">
      <c r="A26" s="152" t="s">
        <v>32</v>
      </c>
      <c r="B26" s="153" t="s">
        <v>33</v>
      </c>
      <c r="C26" s="154">
        <f>C27+C36++C37+C38</f>
        <v>648374</v>
      </c>
      <c r="D26" s="154">
        <f>D27+D36+D37+D38</f>
        <v>202865</v>
      </c>
      <c r="E26" s="154">
        <f>E27+E36+E37+E38</f>
        <v>202865</v>
      </c>
      <c r="F26" s="155">
        <f>E26/D26*100</f>
        <v>100</v>
      </c>
      <c r="G26" s="155">
        <f aca="true" t="shared" si="0" ref="G26:G31">E26/C26*100</f>
        <v>31.28826880781771</v>
      </c>
    </row>
    <row r="27" spans="1:7" ht="28.5" customHeight="1" thickBot="1">
      <c r="A27" s="156" t="s">
        <v>34</v>
      </c>
      <c r="B27" s="157" t="s">
        <v>35</v>
      </c>
      <c r="C27" s="154">
        <f>SUM(C28,C31,C34,C35)</f>
        <v>651443</v>
      </c>
      <c r="D27" s="154">
        <f>SUM(D28,D31,D34,D35)</f>
        <v>205934</v>
      </c>
      <c r="E27" s="154">
        <f>SUM(E28,E31,E34,E35)</f>
        <v>205934</v>
      </c>
      <c r="F27" s="155">
        <f>E27/D27*100</f>
        <v>100</v>
      </c>
      <c r="G27" s="155">
        <f t="shared" si="0"/>
        <v>31.61197526107426</v>
      </c>
    </row>
    <row r="28" spans="1:7" ht="25.5">
      <c r="A28" s="158" t="s">
        <v>125</v>
      </c>
      <c r="B28" s="159" t="s">
        <v>124</v>
      </c>
      <c r="C28" s="160">
        <f>C29+C30</f>
        <v>133738</v>
      </c>
      <c r="D28" s="160">
        <f>D29+D30</f>
        <v>41055</v>
      </c>
      <c r="E28" s="160">
        <f>E29+E30</f>
        <v>41055</v>
      </c>
      <c r="F28" s="2">
        <f aca="true" t="shared" si="1" ref="F28:F35">E28/D28*100</f>
        <v>100</v>
      </c>
      <c r="G28" s="2">
        <f t="shared" si="0"/>
        <v>30.698081323184134</v>
      </c>
    </row>
    <row r="29" spans="1:7" ht="12.75">
      <c r="A29" s="161">
        <v>20215001</v>
      </c>
      <c r="B29" s="162" t="s">
        <v>89</v>
      </c>
      <c r="C29" s="61">
        <v>78073</v>
      </c>
      <c r="D29" s="160">
        <v>27138</v>
      </c>
      <c r="E29" s="163">
        <v>27138</v>
      </c>
      <c r="F29" s="2">
        <f t="shared" si="1"/>
        <v>100</v>
      </c>
      <c r="G29" s="2">
        <f t="shared" si="0"/>
        <v>34.7597761069768</v>
      </c>
    </row>
    <row r="30" spans="1:7" ht="32.25" customHeight="1">
      <c r="A30" s="161">
        <v>20215002</v>
      </c>
      <c r="B30" s="164" t="s">
        <v>132</v>
      </c>
      <c r="C30" s="61">
        <v>55665</v>
      </c>
      <c r="D30" s="160">
        <v>13917</v>
      </c>
      <c r="E30" s="163">
        <v>13917</v>
      </c>
      <c r="F30" s="2">
        <f t="shared" si="1"/>
        <v>100</v>
      </c>
      <c r="G30" s="2">
        <f t="shared" si="0"/>
        <v>25.001347345728913</v>
      </c>
    </row>
    <row r="31" spans="1:7" ht="29.25" customHeight="1">
      <c r="A31" s="143" t="s">
        <v>120</v>
      </c>
      <c r="B31" s="145" t="s">
        <v>121</v>
      </c>
      <c r="C31" s="140">
        <v>210311</v>
      </c>
      <c r="D31" s="140">
        <v>93814</v>
      </c>
      <c r="E31" s="139">
        <v>93814</v>
      </c>
      <c r="F31" s="2">
        <f t="shared" si="1"/>
        <v>100</v>
      </c>
      <c r="G31" s="2">
        <f t="shared" si="0"/>
        <v>44.60727208752752</v>
      </c>
    </row>
    <row r="32" spans="1:7" ht="51" hidden="1">
      <c r="A32" s="143" t="s">
        <v>90</v>
      </c>
      <c r="B32" s="165" t="s">
        <v>91</v>
      </c>
      <c r="C32" s="140"/>
      <c r="D32" s="140"/>
      <c r="E32" s="139"/>
      <c r="F32" s="2" t="e">
        <f t="shared" si="1"/>
        <v>#DIV/0!</v>
      </c>
      <c r="G32" s="2"/>
    </row>
    <row r="33" spans="1:7" ht="12.75" customHeight="1" hidden="1">
      <c r="A33" s="135"/>
      <c r="B33" s="166"/>
      <c r="C33" s="140"/>
      <c r="D33" s="140"/>
      <c r="E33" s="139"/>
      <c r="F33" s="2" t="e">
        <f t="shared" si="1"/>
        <v>#DIV/0!</v>
      </c>
      <c r="G33" s="2" t="e">
        <f>E33/C33*100</f>
        <v>#DIV/0!</v>
      </c>
    </row>
    <row r="34" spans="1:7" ht="31.5" customHeight="1">
      <c r="A34" s="167" t="s">
        <v>123</v>
      </c>
      <c r="B34" s="145" t="s">
        <v>122</v>
      </c>
      <c r="C34" s="140">
        <v>191174</v>
      </c>
      <c r="D34" s="140">
        <v>66438</v>
      </c>
      <c r="E34" s="139">
        <v>66438</v>
      </c>
      <c r="F34" s="2">
        <f t="shared" si="1"/>
        <v>100</v>
      </c>
      <c r="G34" s="2">
        <f>E34/C34*100</f>
        <v>34.75263372634354</v>
      </c>
    </row>
    <row r="35" spans="1:7" ht="15" customHeight="1">
      <c r="A35" s="168" t="s">
        <v>126</v>
      </c>
      <c r="B35" s="169" t="s">
        <v>36</v>
      </c>
      <c r="C35" s="140">
        <v>116220</v>
      </c>
      <c r="D35" s="140">
        <v>4627</v>
      </c>
      <c r="E35" s="139">
        <v>4627</v>
      </c>
      <c r="F35" s="2">
        <f t="shared" si="1"/>
        <v>100</v>
      </c>
      <c r="G35" s="2">
        <f>E35/C35*100</f>
        <v>3.9812424711753573</v>
      </c>
    </row>
    <row r="36" spans="1:7" ht="24.75" customHeight="1">
      <c r="A36" s="143" t="s">
        <v>37</v>
      </c>
      <c r="B36" s="145" t="s">
        <v>92</v>
      </c>
      <c r="C36" s="140"/>
      <c r="D36" s="151"/>
      <c r="E36" s="148"/>
      <c r="F36" s="140"/>
      <c r="G36" s="140"/>
    </row>
    <row r="37" spans="1:7" ht="51">
      <c r="A37" s="170" t="s">
        <v>129</v>
      </c>
      <c r="B37" s="6" t="s">
        <v>130</v>
      </c>
      <c r="C37" s="151"/>
      <c r="D37" s="140"/>
      <c r="E37" s="140"/>
      <c r="F37" s="148"/>
      <c r="G37" s="151"/>
    </row>
    <row r="38" spans="1:7" ht="54" customHeight="1" thickBot="1">
      <c r="A38" s="170" t="s">
        <v>127</v>
      </c>
      <c r="B38" s="6" t="s">
        <v>93</v>
      </c>
      <c r="C38" s="151">
        <v>-3069</v>
      </c>
      <c r="D38" s="127">
        <f>-3069</f>
        <v>-3069</v>
      </c>
      <c r="E38" s="171">
        <v>-3069</v>
      </c>
      <c r="F38" s="178">
        <f>E38/D38*100</f>
        <v>100</v>
      </c>
      <c r="G38" s="179">
        <f>E38/C38*100</f>
        <v>100</v>
      </c>
    </row>
    <row r="39" spans="1:7" ht="27" customHeight="1" thickBot="1">
      <c r="A39" s="172" t="s">
        <v>38</v>
      </c>
      <c r="B39" s="173" t="s">
        <v>39</v>
      </c>
      <c r="C39" s="154"/>
      <c r="D39" s="154"/>
      <c r="E39" s="174"/>
      <c r="F39" s="154"/>
      <c r="G39" s="154"/>
    </row>
    <row r="40" spans="1:7" ht="18" customHeight="1" thickBot="1">
      <c r="A40" s="183" t="s">
        <v>40</v>
      </c>
      <c r="B40" s="184"/>
      <c r="C40" s="154">
        <f>C8+C26</f>
        <v>935084</v>
      </c>
      <c r="D40" s="154">
        <f>D8+D26</f>
        <v>297633.25</v>
      </c>
      <c r="E40" s="154">
        <f>E8+E26</f>
        <v>354357</v>
      </c>
      <c r="F40" s="175">
        <f>E40/D40*100</f>
        <v>119.05827053932987</v>
      </c>
      <c r="G40" s="175">
        <f>E40/C40*100</f>
        <v>37.89573984797088</v>
      </c>
    </row>
    <row r="41" ht="10.5" customHeight="1">
      <c r="A41" s="176"/>
    </row>
    <row r="42" ht="12.75" hidden="1"/>
    <row r="43" spans="1:2" ht="14.25">
      <c r="A43" s="191" t="s">
        <v>114</v>
      </c>
      <c r="B43" s="191"/>
    </row>
    <row r="44" spans="1:2" ht="14.25">
      <c r="A44" s="119" t="s">
        <v>113</v>
      </c>
      <c r="B44" s="119"/>
    </row>
    <row r="46" ht="12.75">
      <c r="A46" s="62" t="s">
        <v>115</v>
      </c>
    </row>
    <row r="47" ht="12.75">
      <c r="A47" s="62" t="s">
        <v>131</v>
      </c>
    </row>
  </sheetData>
  <sheetProtection/>
  <mergeCells count="12">
    <mergeCell ref="A43:B43"/>
    <mergeCell ref="A2:G2"/>
    <mergeCell ref="A3:G3"/>
    <mergeCell ref="E4:G4"/>
    <mergeCell ref="E5:E7"/>
    <mergeCell ref="F5:F7"/>
    <mergeCell ref="G5:G7"/>
    <mergeCell ref="A40:B40"/>
    <mergeCell ref="A5:A7"/>
    <mergeCell ref="B5:B7"/>
    <mergeCell ref="C5:C7"/>
    <mergeCell ref="D5:D7"/>
  </mergeCells>
  <printOptions/>
  <pageMargins left="0.5511811023622047" right="0.2362204724409449" top="0.1968503937007874" bottom="0.1968503937007874" header="0.196850393700787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3"/>
  <sheetViews>
    <sheetView tabSelected="1" zoomScalePageLayoutView="0" workbookViewId="0" topLeftCell="A1">
      <selection activeCell="N10" sqref="N10"/>
    </sheetView>
  </sheetViews>
  <sheetFormatPr defaultColWidth="9.140625" defaultRowHeight="12.75"/>
  <cols>
    <col min="1" max="1" width="6.7109375" style="62" customWidth="1"/>
    <col min="2" max="2" width="59.421875" style="62" customWidth="1"/>
    <col min="3" max="3" width="9.421875" style="62" customWidth="1"/>
    <col min="4" max="4" width="8.421875" style="62" hidden="1" customWidth="1"/>
    <col min="5" max="5" width="8.7109375" style="62" customWidth="1"/>
    <col min="6" max="6" width="6.7109375" style="62" hidden="1" customWidth="1"/>
    <col min="7" max="7" width="8.28125" style="62" customWidth="1"/>
    <col min="8" max="16384" width="9.140625" style="62" customWidth="1"/>
  </cols>
  <sheetData>
    <row r="1" spans="1:7" ht="12.75">
      <c r="A1" s="192" t="s">
        <v>104</v>
      </c>
      <c r="B1" s="192"/>
      <c r="C1" s="192"/>
      <c r="D1" s="192"/>
      <c r="E1" s="192"/>
      <c r="F1" s="192"/>
      <c r="G1" s="192"/>
    </row>
    <row r="2" spans="1:7" ht="12.75">
      <c r="A2" s="192" t="s">
        <v>136</v>
      </c>
      <c r="B2" s="192"/>
      <c r="C2" s="192"/>
      <c r="D2" s="192"/>
      <c r="E2" s="192"/>
      <c r="F2" s="192"/>
      <c r="G2" s="192"/>
    </row>
    <row r="3" spans="5:7" ht="12.75" customHeight="1" thickBot="1">
      <c r="E3" s="197" t="s">
        <v>41</v>
      </c>
      <c r="F3" s="197"/>
      <c r="G3" s="197"/>
    </row>
    <row r="4" spans="1:7" s="68" customFormat="1" ht="38.25" customHeight="1" thickBot="1">
      <c r="A4" s="63" t="s">
        <v>42</v>
      </c>
      <c r="B4" s="64" t="s">
        <v>43</v>
      </c>
      <c r="C4" s="65" t="s">
        <v>82</v>
      </c>
      <c r="D4" s="66" t="s">
        <v>44</v>
      </c>
      <c r="E4" s="65" t="s">
        <v>45</v>
      </c>
      <c r="F4" s="65" t="s">
        <v>46</v>
      </c>
      <c r="G4" s="67" t="s">
        <v>116</v>
      </c>
    </row>
    <row r="5" spans="1:7" ht="12" customHeight="1" thickBot="1">
      <c r="A5" s="69">
        <v>100</v>
      </c>
      <c r="B5" s="70" t="s">
        <v>47</v>
      </c>
      <c r="C5" s="7">
        <f>SUM(C6:C13)</f>
        <v>81208</v>
      </c>
      <c r="D5" s="7">
        <f>SUM(D6:D13)</f>
        <v>0</v>
      </c>
      <c r="E5" s="7">
        <f>SUM(E6:E13)</f>
        <v>43374</v>
      </c>
      <c r="F5" s="8"/>
      <c r="G5" s="9">
        <f>E5/C5*100</f>
        <v>53.41099399073983</v>
      </c>
    </row>
    <row r="6" spans="1:7" s="73" customFormat="1" ht="12.75" customHeight="1">
      <c r="A6" s="71">
        <v>102</v>
      </c>
      <c r="B6" s="72" t="s">
        <v>80</v>
      </c>
      <c r="C6" s="10">
        <v>2900</v>
      </c>
      <c r="D6" s="11"/>
      <c r="E6" s="10">
        <v>1023</v>
      </c>
      <c r="F6" s="11"/>
      <c r="G6" s="12">
        <f>E6/C6*100</f>
        <v>35.275862068965516</v>
      </c>
    </row>
    <row r="7" spans="1:7" ht="23.25" customHeight="1">
      <c r="A7" s="74">
        <v>103</v>
      </c>
      <c r="B7" s="75" t="s">
        <v>48</v>
      </c>
      <c r="C7" s="13">
        <v>768</v>
      </c>
      <c r="D7" s="14"/>
      <c r="E7" s="13">
        <v>252</v>
      </c>
      <c r="F7" s="14"/>
      <c r="G7" s="15">
        <f>E7/C7*100</f>
        <v>32.8125</v>
      </c>
    </row>
    <row r="8" spans="1:7" ht="24" customHeight="1">
      <c r="A8" s="74">
        <v>104</v>
      </c>
      <c r="B8" s="75" t="s">
        <v>81</v>
      </c>
      <c r="C8" s="13">
        <v>21958</v>
      </c>
      <c r="D8" s="14"/>
      <c r="E8" s="13">
        <v>6706</v>
      </c>
      <c r="F8" s="14"/>
      <c r="G8" s="15">
        <f aca="true" t="shared" si="0" ref="G8:G14">E8/C8*100</f>
        <v>30.540122051188632</v>
      </c>
    </row>
    <row r="9" spans="1:7" ht="12.75">
      <c r="A9" s="3">
        <v>105</v>
      </c>
      <c r="B9" s="4" t="s">
        <v>119</v>
      </c>
      <c r="C9" s="16">
        <v>1</v>
      </c>
      <c r="D9" s="17"/>
      <c r="E9" s="16">
        <v>1</v>
      </c>
      <c r="F9" s="17"/>
      <c r="G9" s="15"/>
    </row>
    <row r="10" spans="1:7" ht="24.75" customHeight="1">
      <c r="A10" s="3">
        <v>106</v>
      </c>
      <c r="B10" s="4" t="s">
        <v>109</v>
      </c>
      <c r="C10" s="16">
        <v>7578</v>
      </c>
      <c r="D10" s="17"/>
      <c r="E10" s="16">
        <v>2679</v>
      </c>
      <c r="F10" s="17"/>
      <c r="G10" s="15">
        <f t="shared" si="0"/>
        <v>35.35233570863024</v>
      </c>
    </row>
    <row r="11" spans="1:7" ht="14.25" customHeight="1">
      <c r="A11" s="3">
        <v>107</v>
      </c>
      <c r="B11" s="4" t="s">
        <v>110</v>
      </c>
      <c r="C11" s="16"/>
      <c r="D11" s="17"/>
      <c r="E11" s="16"/>
      <c r="F11" s="17"/>
      <c r="G11" s="15"/>
    </row>
    <row r="12" spans="1:7" ht="12.75" customHeight="1">
      <c r="A12" s="3">
        <v>111</v>
      </c>
      <c r="B12" s="4" t="s">
        <v>111</v>
      </c>
      <c r="C12" s="16">
        <v>75</v>
      </c>
      <c r="D12" s="17"/>
      <c r="E12" s="16">
        <v>0</v>
      </c>
      <c r="F12" s="17"/>
      <c r="G12" s="15"/>
    </row>
    <row r="13" spans="1:7" ht="12.75" customHeight="1" thickBot="1">
      <c r="A13" s="76">
        <v>113</v>
      </c>
      <c r="B13" s="77" t="s">
        <v>50</v>
      </c>
      <c r="C13" s="18">
        <v>47928</v>
      </c>
      <c r="D13" s="19"/>
      <c r="E13" s="18">
        <v>32713</v>
      </c>
      <c r="F13" s="19"/>
      <c r="G13" s="20">
        <f t="shared" si="0"/>
        <v>68.25446503087966</v>
      </c>
    </row>
    <row r="14" spans="1:7" ht="12.75" customHeight="1" thickBot="1">
      <c r="A14" s="78">
        <v>200</v>
      </c>
      <c r="B14" s="79" t="s">
        <v>112</v>
      </c>
      <c r="C14" s="7">
        <v>673</v>
      </c>
      <c r="D14" s="8"/>
      <c r="E14" s="7">
        <v>205</v>
      </c>
      <c r="F14" s="8"/>
      <c r="G14" s="9">
        <f t="shared" si="0"/>
        <v>30.460624071322435</v>
      </c>
    </row>
    <row r="15" spans="1:7" ht="14.25" customHeight="1" thickBot="1">
      <c r="A15" s="80">
        <v>300</v>
      </c>
      <c r="B15" s="81" t="s">
        <v>134</v>
      </c>
      <c r="C15" s="1">
        <f>SUM(C16:C18)</f>
        <v>8274</v>
      </c>
      <c r="D15" s="1">
        <f>SUM(D16:D18)</f>
        <v>0</v>
      </c>
      <c r="E15" s="1">
        <f>SUM(E16:E18)</f>
        <v>1991</v>
      </c>
      <c r="F15" s="21"/>
      <c r="G15" s="9">
        <f>E15/C15*100</f>
        <v>24.063330916122794</v>
      </c>
    </row>
    <row r="16" spans="1:7" ht="26.25" customHeight="1">
      <c r="A16" s="82">
        <v>309</v>
      </c>
      <c r="B16" s="75" t="s">
        <v>94</v>
      </c>
      <c r="C16" s="22">
        <v>50</v>
      </c>
      <c r="D16" s="23"/>
      <c r="E16" s="22"/>
      <c r="F16" s="23"/>
      <c r="G16" s="15"/>
    </row>
    <row r="17" spans="1:7" ht="13.5" customHeight="1">
      <c r="A17" s="83">
        <v>310</v>
      </c>
      <c r="B17" s="75" t="s">
        <v>51</v>
      </c>
      <c r="C17" s="13">
        <v>7910</v>
      </c>
      <c r="D17" s="14"/>
      <c r="E17" s="13">
        <v>1898</v>
      </c>
      <c r="F17" s="14"/>
      <c r="G17" s="15">
        <f aca="true" t="shared" si="1" ref="G17:G31">E17/C17*100</f>
        <v>23.994943109987357</v>
      </c>
    </row>
    <row r="18" spans="1:7" ht="24" customHeight="1" thickBot="1">
      <c r="A18" s="84">
        <v>314</v>
      </c>
      <c r="B18" s="85" t="s">
        <v>95</v>
      </c>
      <c r="C18" s="24">
        <v>314</v>
      </c>
      <c r="D18" s="25"/>
      <c r="E18" s="24">
        <v>93</v>
      </c>
      <c r="F18" s="25"/>
      <c r="G18" s="15">
        <f t="shared" si="1"/>
        <v>29.617834394904456</v>
      </c>
    </row>
    <row r="19" spans="1:7" ht="12.75" customHeight="1" thickBot="1">
      <c r="A19" s="80">
        <v>400</v>
      </c>
      <c r="B19" s="86" t="s">
        <v>52</v>
      </c>
      <c r="C19" s="1">
        <f>SUM(C20:C26)</f>
        <v>172634</v>
      </c>
      <c r="D19" s="1">
        <f>SUM(D20:D26)</f>
        <v>0</v>
      </c>
      <c r="E19" s="1">
        <f>SUM(E20:E26)</f>
        <v>8183</v>
      </c>
      <c r="F19" s="21"/>
      <c r="G19" s="9">
        <f>E19/C19*100</f>
        <v>4.740085962209067</v>
      </c>
    </row>
    <row r="20" spans="1:7" ht="12" customHeight="1">
      <c r="A20" s="87">
        <v>405</v>
      </c>
      <c r="B20" s="88" t="s">
        <v>53</v>
      </c>
      <c r="C20" s="26">
        <v>207</v>
      </c>
      <c r="D20" s="27"/>
      <c r="E20" s="26">
        <v>188</v>
      </c>
      <c r="F20" s="27"/>
      <c r="G20" s="15">
        <f t="shared" si="1"/>
        <v>90.82125603864735</v>
      </c>
    </row>
    <row r="21" spans="1:7" ht="12" customHeight="1">
      <c r="A21" s="89">
        <v>406</v>
      </c>
      <c r="B21" s="90" t="s">
        <v>54</v>
      </c>
      <c r="C21" s="22">
        <v>2726</v>
      </c>
      <c r="D21" s="23"/>
      <c r="E21" s="22">
        <v>794</v>
      </c>
      <c r="F21" s="23"/>
      <c r="G21" s="15">
        <f t="shared" si="1"/>
        <v>29.126925898752752</v>
      </c>
    </row>
    <row r="22" spans="1:7" ht="12" customHeight="1">
      <c r="A22" s="89">
        <v>407</v>
      </c>
      <c r="B22" s="91" t="s">
        <v>55</v>
      </c>
      <c r="C22" s="22"/>
      <c r="D22" s="23"/>
      <c r="E22" s="22"/>
      <c r="F22" s="23"/>
      <c r="G22" s="15"/>
    </row>
    <row r="23" spans="1:7" ht="12" customHeight="1">
      <c r="A23" s="92">
        <v>408</v>
      </c>
      <c r="B23" s="93" t="s">
        <v>56</v>
      </c>
      <c r="C23" s="24">
        <v>2043</v>
      </c>
      <c r="D23" s="25"/>
      <c r="E23" s="24">
        <v>411</v>
      </c>
      <c r="F23" s="25"/>
      <c r="G23" s="15">
        <f t="shared" si="1"/>
        <v>20.11747430249633</v>
      </c>
    </row>
    <row r="24" spans="1:7" ht="12" customHeight="1">
      <c r="A24" s="94">
        <v>409</v>
      </c>
      <c r="B24" s="95" t="s">
        <v>96</v>
      </c>
      <c r="C24" s="13">
        <v>166427</v>
      </c>
      <c r="D24" s="28"/>
      <c r="E24" s="29">
        <v>6558</v>
      </c>
      <c r="F24" s="30"/>
      <c r="G24" s="15">
        <f t="shared" si="1"/>
        <v>3.9404663906697834</v>
      </c>
    </row>
    <row r="25" spans="1:7" ht="12" customHeight="1">
      <c r="A25" s="94">
        <v>410</v>
      </c>
      <c r="B25" s="95" t="s">
        <v>97</v>
      </c>
      <c r="C25" s="13"/>
      <c r="D25" s="28"/>
      <c r="E25" s="29"/>
      <c r="F25" s="30"/>
      <c r="G25" s="15"/>
    </row>
    <row r="26" spans="1:7" ht="12" customHeight="1" thickBot="1">
      <c r="A26" s="92">
        <v>412</v>
      </c>
      <c r="B26" s="96" t="s">
        <v>57</v>
      </c>
      <c r="C26" s="24">
        <v>1231</v>
      </c>
      <c r="D26" s="25"/>
      <c r="E26" s="24">
        <v>232</v>
      </c>
      <c r="F26" s="25"/>
      <c r="G26" s="15">
        <f t="shared" si="1"/>
        <v>18.846466287571083</v>
      </c>
    </row>
    <row r="27" spans="1:7" s="99" customFormat="1" ht="15.75" customHeight="1" thickBot="1">
      <c r="A27" s="97">
        <v>500</v>
      </c>
      <c r="B27" s="98" t="s">
        <v>58</v>
      </c>
      <c r="C27" s="31">
        <f>SUM(C28:C31)</f>
        <v>83884</v>
      </c>
      <c r="D27" s="31">
        <f>SUM(D28:D31)</f>
        <v>0</v>
      </c>
      <c r="E27" s="31">
        <f>SUM(E28:E31)</f>
        <v>15307</v>
      </c>
      <c r="F27" s="32"/>
      <c r="G27" s="9">
        <f>E27/C27*100</f>
        <v>18.247818415907684</v>
      </c>
    </row>
    <row r="28" spans="1:7" ht="12" customHeight="1">
      <c r="A28" s="100">
        <v>501</v>
      </c>
      <c r="B28" s="38" t="s">
        <v>59</v>
      </c>
      <c r="C28" s="13">
        <v>1233</v>
      </c>
      <c r="D28" s="14"/>
      <c r="E28" s="13">
        <v>146</v>
      </c>
      <c r="F28" s="14"/>
      <c r="G28" s="15">
        <f t="shared" si="1"/>
        <v>11.841038118410381</v>
      </c>
    </row>
    <row r="29" spans="1:7" ht="12" customHeight="1">
      <c r="A29" s="100">
        <v>502</v>
      </c>
      <c r="B29" s="38" t="s">
        <v>60</v>
      </c>
      <c r="C29" s="13">
        <v>32445</v>
      </c>
      <c r="D29" s="14"/>
      <c r="E29" s="13">
        <v>4569</v>
      </c>
      <c r="F29" s="14"/>
      <c r="G29" s="15">
        <f t="shared" si="1"/>
        <v>14.082293111419325</v>
      </c>
    </row>
    <row r="30" spans="1:7" ht="12" customHeight="1">
      <c r="A30" s="101">
        <v>503</v>
      </c>
      <c r="B30" s="40" t="s">
        <v>61</v>
      </c>
      <c r="C30" s="16">
        <v>42332</v>
      </c>
      <c r="D30" s="17"/>
      <c r="E30" s="16">
        <v>8972</v>
      </c>
      <c r="F30" s="17"/>
      <c r="G30" s="15">
        <f t="shared" si="1"/>
        <v>21.194368326561467</v>
      </c>
    </row>
    <row r="31" spans="1:7" ht="12" customHeight="1" thickBot="1">
      <c r="A31" s="101">
        <v>505</v>
      </c>
      <c r="B31" s="40" t="s">
        <v>62</v>
      </c>
      <c r="C31" s="16">
        <v>7874</v>
      </c>
      <c r="D31" s="17"/>
      <c r="E31" s="16">
        <v>1620</v>
      </c>
      <c r="F31" s="17"/>
      <c r="G31" s="15">
        <f t="shared" si="1"/>
        <v>20.574041148082294</v>
      </c>
    </row>
    <row r="32" spans="1:7" s="99" customFormat="1" ht="12" customHeight="1" thickBot="1">
      <c r="A32" s="97">
        <v>600</v>
      </c>
      <c r="B32" s="98" t="s">
        <v>63</v>
      </c>
      <c r="C32" s="31">
        <v>15087</v>
      </c>
      <c r="D32" s="32"/>
      <c r="E32" s="31">
        <v>2</v>
      </c>
      <c r="F32" s="32"/>
      <c r="G32" s="9">
        <f>E32/C32*100</f>
        <v>0.013256445946841652</v>
      </c>
    </row>
    <row r="33" spans="1:7" s="99" customFormat="1" ht="12" customHeight="1" thickBot="1">
      <c r="A33" s="69">
        <v>700</v>
      </c>
      <c r="B33" s="70" t="s">
        <v>64</v>
      </c>
      <c r="C33" s="33">
        <f>SUM(C34:C38)</f>
        <v>348127</v>
      </c>
      <c r="D33" s="33">
        <f>SUM(D34:D38)</f>
        <v>0</v>
      </c>
      <c r="E33" s="33">
        <f>SUM(E34:E38)</f>
        <v>101163</v>
      </c>
      <c r="F33" s="34"/>
      <c r="G33" s="9">
        <f>E33/C33*100</f>
        <v>29.05922264001356</v>
      </c>
    </row>
    <row r="34" spans="1:7" s="99" customFormat="1" ht="12" customHeight="1">
      <c r="A34" s="102">
        <v>701</v>
      </c>
      <c r="B34" s="36" t="s">
        <v>65</v>
      </c>
      <c r="C34" s="35">
        <v>128199</v>
      </c>
      <c r="D34" s="36"/>
      <c r="E34" s="35">
        <v>37959</v>
      </c>
      <c r="F34" s="36"/>
      <c r="G34" s="15">
        <f aca="true" t="shared" si="2" ref="G34:G46">E34/C34*100</f>
        <v>29.60943533100882</v>
      </c>
    </row>
    <row r="35" spans="1:7" s="99" customFormat="1" ht="12" customHeight="1">
      <c r="A35" s="100">
        <v>702</v>
      </c>
      <c r="B35" s="38" t="s">
        <v>66</v>
      </c>
      <c r="C35" s="37">
        <v>132899</v>
      </c>
      <c r="D35" s="38"/>
      <c r="E35" s="37">
        <v>40721</v>
      </c>
      <c r="F35" s="38"/>
      <c r="G35" s="15">
        <f t="shared" si="2"/>
        <v>30.640561629508124</v>
      </c>
    </row>
    <row r="36" spans="1:7" s="99" customFormat="1" ht="12" customHeight="1">
      <c r="A36" s="100">
        <v>703</v>
      </c>
      <c r="B36" s="38" t="s">
        <v>128</v>
      </c>
      <c r="C36" s="37">
        <v>52627</v>
      </c>
      <c r="D36" s="38"/>
      <c r="E36" s="37">
        <v>15425</v>
      </c>
      <c r="F36" s="38"/>
      <c r="G36" s="15">
        <f t="shared" si="2"/>
        <v>29.31004997434777</v>
      </c>
    </row>
    <row r="37" spans="1:7" s="99" customFormat="1" ht="12" customHeight="1">
      <c r="A37" s="100">
        <v>707</v>
      </c>
      <c r="B37" s="42" t="s">
        <v>67</v>
      </c>
      <c r="C37" s="37">
        <v>7552</v>
      </c>
      <c r="D37" s="38"/>
      <c r="E37" s="37">
        <v>1976</v>
      </c>
      <c r="F37" s="38"/>
      <c r="G37" s="15">
        <f t="shared" si="2"/>
        <v>26.16525423728814</v>
      </c>
    </row>
    <row r="38" spans="1:7" s="99" customFormat="1" ht="12" customHeight="1" thickBot="1">
      <c r="A38" s="101">
        <v>709</v>
      </c>
      <c r="B38" s="103" t="s">
        <v>68</v>
      </c>
      <c r="C38" s="39">
        <v>26850</v>
      </c>
      <c r="D38" s="40"/>
      <c r="E38" s="39">
        <v>5082</v>
      </c>
      <c r="F38" s="40"/>
      <c r="G38" s="15">
        <f t="shared" si="2"/>
        <v>18.92737430167598</v>
      </c>
    </row>
    <row r="39" spans="1:7" s="99" customFormat="1" ht="12" customHeight="1" thickBot="1">
      <c r="A39" s="80">
        <v>800</v>
      </c>
      <c r="B39" s="86" t="s">
        <v>69</v>
      </c>
      <c r="C39" s="31">
        <f>SUM(C40:C41)</f>
        <v>194408</v>
      </c>
      <c r="D39" s="31">
        <f>SUM(D40:D41)</f>
        <v>0</v>
      </c>
      <c r="E39" s="31">
        <f>SUM(E40:E41)</f>
        <v>98106</v>
      </c>
      <c r="F39" s="32"/>
      <c r="G39" s="9">
        <f>E39/C39*100</f>
        <v>50.46397267602156</v>
      </c>
    </row>
    <row r="40" spans="1:7" s="99" customFormat="1" ht="12" customHeight="1">
      <c r="A40" s="102">
        <v>801</v>
      </c>
      <c r="B40" s="36" t="s">
        <v>70</v>
      </c>
      <c r="C40" s="35">
        <v>188216</v>
      </c>
      <c r="D40" s="36"/>
      <c r="E40" s="35">
        <v>96260</v>
      </c>
      <c r="F40" s="36"/>
      <c r="G40" s="15">
        <f t="shared" si="2"/>
        <v>51.1433671951375</v>
      </c>
    </row>
    <row r="41" spans="1:7" s="99" customFormat="1" ht="12" customHeight="1" thickBot="1">
      <c r="A41" s="101">
        <v>804</v>
      </c>
      <c r="B41" s="40" t="s">
        <v>71</v>
      </c>
      <c r="C41" s="39">
        <v>6192</v>
      </c>
      <c r="D41" s="40"/>
      <c r="E41" s="39">
        <v>1846</v>
      </c>
      <c r="F41" s="40"/>
      <c r="G41" s="15">
        <f t="shared" si="2"/>
        <v>29.81266149870801</v>
      </c>
    </row>
    <row r="42" spans="1:7" s="99" customFormat="1" ht="12" customHeight="1" thickBot="1">
      <c r="A42" s="104">
        <v>1000</v>
      </c>
      <c r="B42" s="86" t="s">
        <v>73</v>
      </c>
      <c r="C42" s="31">
        <f>SUM(C43:C46)</f>
        <v>40874</v>
      </c>
      <c r="D42" s="31">
        <f>SUM(D43:D46)</f>
        <v>0</v>
      </c>
      <c r="E42" s="31">
        <f>SUM(E43:E46)</f>
        <v>17756</v>
      </c>
      <c r="F42" s="32"/>
      <c r="G42" s="9">
        <f>E42/C42*100</f>
        <v>43.4408181239908</v>
      </c>
    </row>
    <row r="43" spans="1:7" s="99" customFormat="1" ht="12" customHeight="1">
      <c r="A43" s="105">
        <v>1002</v>
      </c>
      <c r="B43" s="41" t="s">
        <v>98</v>
      </c>
      <c r="C43" s="37"/>
      <c r="D43" s="36"/>
      <c r="E43" s="37"/>
      <c r="F43" s="36"/>
      <c r="G43" s="15"/>
    </row>
    <row r="44" spans="1:7" s="107" customFormat="1" ht="12" customHeight="1">
      <c r="A44" s="106">
        <v>1003</v>
      </c>
      <c r="B44" s="42" t="s">
        <v>74</v>
      </c>
      <c r="C44" s="41">
        <v>33306</v>
      </c>
      <c r="D44" s="42"/>
      <c r="E44" s="41">
        <v>13063</v>
      </c>
      <c r="F44" s="42"/>
      <c r="G44" s="15">
        <f t="shared" si="2"/>
        <v>39.22116135230889</v>
      </c>
    </row>
    <row r="45" spans="1:7" s="107" customFormat="1" ht="12" customHeight="1">
      <c r="A45" s="112">
        <v>1004</v>
      </c>
      <c r="B45" s="103" t="s">
        <v>133</v>
      </c>
      <c r="C45" s="177">
        <v>5089</v>
      </c>
      <c r="D45" s="103"/>
      <c r="E45" s="177">
        <v>3878</v>
      </c>
      <c r="F45" s="103"/>
      <c r="G45" s="15">
        <f t="shared" si="2"/>
        <v>76.20357634112793</v>
      </c>
    </row>
    <row r="46" spans="1:7" s="99" customFormat="1" ht="12" customHeight="1" thickBot="1">
      <c r="A46" s="108">
        <v>1006</v>
      </c>
      <c r="B46" s="109" t="s">
        <v>75</v>
      </c>
      <c r="C46" s="43">
        <v>2479</v>
      </c>
      <c r="D46" s="44"/>
      <c r="E46" s="43">
        <v>815</v>
      </c>
      <c r="F46" s="44"/>
      <c r="G46" s="15">
        <f t="shared" si="2"/>
        <v>32.87615974183139</v>
      </c>
    </row>
    <row r="47" spans="1:7" ht="13.5" customHeight="1" hidden="1">
      <c r="A47" s="110">
        <v>1101</v>
      </c>
      <c r="B47" s="111" t="s">
        <v>76</v>
      </c>
      <c r="C47" s="26"/>
      <c r="D47" s="27"/>
      <c r="E47" s="26"/>
      <c r="F47" s="27"/>
      <c r="G47" s="45"/>
    </row>
    <row r="48" spans="1:7" ht="13.5" customHeight="1" hidden="1">
      <c r="A48" s="105">
        <v>1102</v>
      </c>
      <c r="B48" s="42" t="s">
        <v>77</v>
      </c>
      <c r="C48" s="13"/>
      <c r="D48" s="14"/>
      <c r="E48" s="13"/>
      <c r="F48" s="14"/>
      <c r="G48" s="15"/>
    </row>
    <row r="49" spans="1:7" ht="14.25" customHeight="1" hidden="1">
      <c r="A49" s="105">
        <v>1103</v>
      </c>
      <c r="B49" s="42" t="s">
        <v>78</v>
      </c>
      <c r="C49" s="13"/>
      <c r="D49" s="14"/>
      <c r="E49" s="13"/>
      <c r="F49" s="14"/>
      <c r="G49" s="15"/>
    </row>
    <row r="50" spans="1:7" ht="13.5" customHeight="1" hidden="1" thickBot="1">
      <c r="A50" s="112">
        <v>1104</v>
      </c>
      <c r="B50" s="96" t="s">
        <v>79</v>
      </c>
      <c r="C50" s="24"/>
      <c r="D50" s="25"/>
      <c r="E50" s="24"/>
      <c r="F50" s="25"/>
      <c r="G50" s="46"/>
    </row>
    <row r="51" spans="1:7" ht="13.5" customHeight="1" thickBot="1">
      <c r="A51" s="104">
        <v>1100</v>
      </c>
      <c r="B51" s="86" t="s">
        <v>72</v>
      </c>
      <c r="C51" s="1">
        <f>SUM(C52:C54)</f>
        <v>15499</v>
      </c>
      <c r="D51" s="1">
        <f>SUM(D52:D54)</f>
        <v>0</v>
      </c>
      <c r="E51" s="1">
        <f>SUM(E52:E54)</f>
        <v>3980</v>
      </c>
      <c r="F51" s="47"/>
      <c r="G51" s="9">
        <f>E51/C51*100</f>
        <v>25.679076069423836</v>
      </c>
    </row>
    <row r="52" spans="1:7" ht="13.5" customHeight="1">
      <c r="A52" s="106">
        <v>1101</v>
      </c>
      <c r="B52" s="113" t="s">
        <v>99</v>
      </c>
      <c r="C52" s="22"/>
      <c r="D52" s="48"/>
      <c r="E52" s="49"/>
      <c r="F52" s="50"/>
      <c r="G52" s="15"/>
    </row>
    <row r="53" spans="1:7" ht="13.5" customHeight="1">
      <c r="A53" s="105">
        <v>1102</v>
      </c>
      <c r="B53" s="42" t="s">
        <v>100</v>
      </c>
      <c r="C53" s="13">
        <v>15499</v>
      </c>
      <c r="D53" s="28"/>
      <c r="E53" s="29">
        <v>3980</v>
      </c>
      <c r="F53" s="30"/>
      <c r="G53" s="15">
        <f>E53/C53*100</f>
        <v>25.679076069423836</v>
      </c>
    </row>
    <row r="54" spans="1:7" ht="13.5" customHeight="1" thickBot="1">
      <c r="A54" s="114">
        <v>1103</v>
      </c>
      <c r="B54" s="103" t="s">
        <v>101</v>
      </c>
      <c r="C54" s="16"/>
      <c r="D54" s="51"/>
      <c r="E54" s="52"/>
      <c r="F54" s="53"/>
      <c r="G54" s="15"/>
    </row>
    <row r="55" spans="1:7" ht="13.5" customHeight="1" thickBot="1">
      <c r="A55" s="104">
        <v>1200</v>
      </c>
      <c r="B55" s="86" t="s">
        <v>102</v>
      </c>
      <c r="C55" s="1">
        <v>365</v>
      </c>
      <c r="D55" s="54"/>
      <c r="E55" s="55">
        <v>183</v>
      </c>
      <c r="F55" s="47"/>
      <c r="G55" s="9">
        <f>E55/C55*100</f>
        <v>50.136986301369866</v>
      </c>
    </row>
    <row r="56" spans="1:7" ht="13.5" customHeight="1" thickBot="1">
      <c r="A56" s="115">
        <v>1300</v>
      </c>
      <c r="B56" s="116" t="s">
        <v>49</v>
      </c>
      <c r="C56" s="56"/>
      <c r="D56" s="57"/>
      <c r="E56" s="58"/>
      <c r="F56" s="59"/>
      <c r="G56" s="60"/>
    </row>
    <row r="57" spans="1:7" ht="16.5" customHeight="1" thickBot="1">
      <c r="A57" s="117"/>
      <c r="B57" s="118" t="s">
        <v>103</v>
      </c>
      <c r="C57" s="1">
        <f>C5+C14+C15+C19+C27+C32+C33+C39+C42+C51+C56+C55</f>
        <v>961033</v>
      </c>
      <c r="D57" s="1">
        <f>D5+D14+D15+D19+D27+D32+D33+D39+D42+D51+D56+D55-1</f>
        <v>-1</v>
      </c>
      <c r="E57" s="1">
        <f>E5+E14+E15+E19+E27+E32+E33+E39+E42+E51+E56+E55+1</f>
        <v>290251</v>
      </c>
      <c r="F57" s="47"/>
      <c r="G57" s="9">
        <f>E57/C57*100</f>
        <v>30.201980577149794</v>
      </c>
    </row>
    <row r="58" ht="9.75" customHeight="1"/>
    <row r="59" spans="1:2" ht="14.25">
      <c r="A59" s="191" t="s">
        <v>114</v>
      </c>
      <c r="B59" s="191"/>
    </row>
    <row r="60" spans="1:2" ht="14.25">
      <c r="A60" s="119" t="s">
        <v>113</v>
      </c>
      <c r="B60" s="119"/>
    </row>
    <row r="62" ht="12.75">
      <c r="A62" s="62" t="s">
        <v>115</v>
      </c>
    </row>
    <row r="63" ht="12.75">
      <c r="A63" s="62" t="s">
        <v>131</v>
      </c>
    </row>
  </sheetData>
  <sheetProtection/>
  <mergeCells count="4">
    <mergeCell ref="A59:B59"/>
    <mergeCell ref="A1:G1"/>
    <mergeCell ref="A2:G2"/>
    <mergeCell ref="E3:G3"/>
  </mergeCells>
  <printOptions/>
  <pageMargins left="0.5511811023622047" right="0.31496062992125984" top="0.1968503937007874" bottom="0.1968503937007874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Office</cp:lastModifiedBy>
  <cp:lastPrinted>2015-07-10T09:55:09Z</cp:lastPrinted>
  <dcterms:created xsi:type="dcterms:W3CDTF">1996-10-08T23:32:33Z</dcterms:created>
  <dcterms:modified xsi:type="dcterms:W3CDTF">2023-05-04T09:47:03Z</dcterms:modified>
  <cp:category/>
  <cp:version/>
  <cp:contentType/>
  <cp:contentStatus/>
</cp:coreProperties>
</file>