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<sst xmlns="http://schemas.openxmlformats.org/spreadsheetml/2006/main" count="144" uniqueCount="138">
  <si>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</si>
  <si>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</si>
  <si>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</si>
  <si>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</si>
  <si>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</si>
  <si>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</si>
  <si>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</si>
  <si>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</si>
  <si>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</si>
  <si>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</si>
  <si>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</si>
  <si>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</si>
  <si>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</si>
  <si>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</si>
  <si>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</si>
  <si>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</si>
  <si>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</si>
  <si>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</si>
  <si>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</si>
  <si>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</si>
  <si>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</si>
  <si>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</si>
  <si>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</si>
  <si>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</si>
  <si>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</si>
  <si>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</si>
  <si>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</si>
  <si>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</si>
  <si>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</si>
  <si>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</si>
  <si>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</si>
  <si>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</si>
  <si>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</si>
  <si>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</si>
  <si>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</si>
  <si>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</si>
  <si>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</si>
  <si>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</si>
  <si>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</si>
  <si>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</si>
  <si>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</si>
  <si>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</si>
  <si>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</si>
  <si>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</si>
  <si>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</si>
  <si>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</si>
  <si>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</si>
  <si>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</si>
  <si>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</si>
  <si>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</si>
  <si>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</si>
  <si>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</si>
  <si>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</si>
  <si>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</si>
  <si>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</si>
  <si>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</si>
  <si>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</si>
  <si>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</si>
  <si>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</si>
  <si>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</si>
  <si>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</si>
  <si>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</si>
  <si>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</si>
  <si>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</si>
  <si>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</si>
  <si>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</si>
  <si>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</si>
  <si>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</si>
  <si>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</si>
  <si>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</si>
  <si>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</si>
  <si>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</si>
  <si>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</si>
  <si>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</si>
  <si>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</si>
  <si>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</si>
  <si>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</si>
  <si>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</si>
  <si>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</si>
  <si>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</si>
  <si>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</si>
  <si>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</si>
  <si>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</si>
  <si>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</si>
  <si>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</si>
  <si>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</si>
  <si>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</si>
  <si>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</si>
  <si>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</si>
  <si>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</si>
  <si>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</si>
  <si>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</si>
  <si>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</si>
  <si>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</si>
  <si>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</si>
  <si>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</si>
  <si>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</si>
  <si>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</si>
  <si>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</si>
  <si>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</si>
  <si>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</si>
  <si>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</si>
  <si>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</si>
  <si>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</si>
  <si>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</si>
  <si>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</si>
  <si>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</si>
  <si>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</si>
  <si>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</si>
  <si>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</si>
  <si>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</si>
  <si>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</si>
  <si>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</si>
  <si>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</si>
  <si>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</si>
  <si>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</si>
  <si>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</si>
  <si>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</si>
  <si>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</si>
  <si>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</si>
  <si>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</si>
  <si>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</si>
  <si>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</si>
  <si>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</si>
  <si>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</si>
  <si>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</si>
  <si>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</si>
  <si>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</si>
  <si>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</si>
  <si>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</si>
  <si>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</si>
  <si>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</si>
  <si>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</si>
  <si>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</si>
  <si>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</si>
  <si>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св.100</t>
  </si>
  <si>
    <t>по доходам по состоянию на 01 августа 2023 года.</t>
  </si>
  <si>
    <t>по расходам  по состоянию на 01 августа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</si>
</sst>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43">
      <selection activeCell="I61" sqref="I61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2" t="s">
        <v>104</v>
      </c>
      <c r="B2" s="192"/>
      <c r="C2" s="192"/>
      <c r="D2" s="192"/>
      <c r="E2" s="192"/>
      <c r="F2" s="192"/>
      <c r="G2" s="192"/>
    </row>
    <row r="3" spans="1:7" ht="12.75" customHeight="1">
      <c r="A3" s="192" t="s">
        <v>136</v>
      </c>
      <c r="B3" s="192"/>
      <c r="C3" s="192"/>
      <c r="D3" s="192"/>
      <c r="E3" s="192"/>
      <c r="F3" s="192"/>
      <c r="G3" s="192"/>
    </row>
    <row r="4" spans="5:7" ht="11.25" customHeight="1" thickBot="1">
      <c r="E4" s="193" t="s">
        <v>0</v>
      </c>
      <c r="F4" s="193"/>
      <c r="G4" s="193"/>
    </row>
    <row r="5" spans="1:7" ht="12.75">
      <c r="A5" s="185" t="s">
        <v>1</v>
      </c>
      <c r="B5" s="185" t="s">
        <v>2</v>
      </c>
      <c r="C5" s="188" t="s">
        <v>83</v>
      </c>
      <c r="D5" s="188" t="s">
        <v>85</v>
      </c>
      <c r="E5" s="194" t="s">
        <v>3</v>
      </c>
      <c r="F5" s="188" t="s">
        <v>84</v>
      </c>
      <c r="G5" s="180" t="s">
        <v>86</v>
      </c>
    </row>
    <row r="6" spans="1:7" ht="12.75">
      <c r="A6" s="186"/>
      <c r="B6" s="186"/>
      <c r="C6" s="189"/>
      <c r="D6" s="189"/>
      <c r="E6" s="195"/>
      <c r="F6" s="189"/>
      <c r="G6" s="181"/>
    </row>
    <row r="7" spans="1:7" ht="21" customHeight="1" thickBot="1">
      <c r="A7" s="187"/>
      <c r="B7" s="187"/>
      <c r="C7" s="190"/>
      <c r="D7" s="190"/>
      <c r="E7" s="196"/>
      <c r="F7" s="190"/>
      <c r="G7" s="182"/>
    </row>
    <row r="8" spans="1:7" ht="16.5" customHeight="1" thickBot="1">
      <c r="A8" s="121" t="s">
        <v>4</v>
      </c>
      <c r="B8" s="122" t="s">
        <v>5</v>
      </c>
      <c r="C8" s="123">
        <f>SUM(C9:C25)</f>
        <v>287799</v>
      </c>
      <c r="D8" s="124">
        <f>SUM(D9:D25)</f>
        <v>167247.5</v>
      </c>
      <c r="E8" s="124">
        <f>SUM(E9:E25)</f>
        <v>222250</v>
      </c>
      <c r="F8" s="125">
        <f>E8/D8*100</f>
        <v>132.8868891911688</v>
      </c>
      <c r="G8" s="125">
        <f>E8/C8*100</f>
        <v>77.2240348298639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C9/12*7</f>
        <v>105936.25</v>
      </c>
      <c r="E9" s="129">
        <v>123258</v>
      </c>
      <c r="F9" s="130">
        <f>E9/D9*100</f>
        <v>116.35110738769778</v>
      </c>
      <c r="G9" s="130">
        <f>E9/C9*100</f>
        <v>67.87147930949038</v>
      </c>
    </row>
    <row r="10" spans="1:7" ht="27.75" customHeight="1">
      <c r="A10" s="131" t="s">
        <v>105</v>
      </c>
      <c r="B10" s="132" t="s">
        <v>107</v>
      </c>
      <c r="C10" s="133">
        <v>10234</v>
      </c>
      <c r="D10" s="5">
        <f>C10/12*7</f>
        <v>5969.833333333334</v>
      </c>
      <c r="E10" s="5">
        <v>6574</v>
      </c>
      <c r="F10" s="2">
        <f>E10/D10*100</f>
        <v>110.12032720064768</v>
      </c>
      <c r="G10" s="2">
        <f>E10/C10*100</f>
        <v>64.23685753371116</v>
      </c>
    </row>
    <row r="11" spans="1:7" ht="27.75" customHeight="1">
      <c r="A11" s="131" t="s">
        <v>117</v>
      </c>
      <c r="B11" s="134" t="s">
        <v>118</v>
      </c>
      <c r="C11" s="133">
        <v>9621</v>
      </c>
      <c r="D11" s="5">
        <f>C11/12*7</f>
        <v>5612.25</v>
      </c>
      <c r="E11" s="5">
        <v>10857</v>
      </c>
      <c r="F11" s="2">
        <f>E11/D11*100</f>
        <v>193.45182413470533</v>
      </c>
      <c r="G11" s="2">
        <f>E11/C11*100</f>
        <v>112.84689741191146</v>
      </c>
    </row>
    <row r="12" spans="1:7" ht="24.75" customHeight="1">
      <c r="A12" s="135" t="s">
        <v>8</v>
      </c>
      <c r="B12" s="136" t="s">
        <v>9</v>
      </c>
      <c r="C12" s="133"/>
      <c r="D12" s="5"/>
      <c r="E12" s="5">
        <v>15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106</v>
      </c>
      <c r="B14" s="138" t="s">
        <v>108</v>
      </c>
      <c r="C14" s="133">
        <v>804</v>
      </c>
      <c r="D14" s="5">
        <f>C14/12*7</f>
        <v>469</v>
      </c>
      <c r="E14" s="139">
        <v>558</v>
      </c>
      <c r="F14" s="2">
        <f>E14/D14*100</f>
        <v>118.97654584221749</v>
      </c>
      <c r="G14" s="2">
        <f>E14/C14*100</f>
        <v>69.40298507462687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C15/12*7</f>
        <v>1100.75</v>
      </c>
      <c r="E15" s="139">
        <v>68</v>
      </c>
      <c r="F15" s="2">
        <f>E15/D15*100</f>
        <v>6.177606177606178</v>
      </c>
      <c r="G15" s="2">
        <f>E15/C15*100</f>
        <v>3.6036036036036037</v>
      </c>
    </row>
    <row r="16" spans="1:7" ht="12.75">
      <c r="A16" s="141" t="s">
        <v>14</v>
      </c>
      <c r="B16" s="139" t="s">
        <v>15</v>
      </c>
      <c r="C16" s="133">
        <v>5470</v>
      </c>
      <c r="D16" s="5">
        <f>C16/12*7</f>
        <v>3190.833333333333</v>
      </c>
      <c r="E16" s="139">
        <v>4459</v>
      </c>
      <c r="F16" s="2">
        <f>E16/D16*100</f>
        <v>139.7440585009141</v>
      </c>
      <c r="G16" s="2">
        <f>E16/C16*100</f>
        <v>81.51736745886654</v>
      </c>
    </row>
    <row r="17" spans="1:7" ht="12.75">
      <c r="A17" s="141" t="s">
        <v>16</v>
      </c>
      <c r="B17" s="14" t="s">
        <v>17</v>
      </c>
      <c r="C17" s="133">
        <v>1</v>
      </c>
      <c r="D17" s="5">
        <f>C17/12*7</f>
        <v>0.5833333333333333</v>
      </c>
      <c r="E17" s="139">
        <v>46</v>
      </c>
      <c r="F17" s="2" t="s">
        <v>135</v>
      </c>
      <c r="G17" s="2" t="s">
        <v>135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10854</v>
      </c>
      <c r="D19" s="5">
        <f>C19/12*7</f>
        <v>6331.5</v>
      </c>
      <c r="E19" s="139">
        <v>8839</v>
      </c>
      <c r="F19" s="2">
        <f>E19/D19*100</f>
        <v>139.6035694543157</v>
      </c>
      <c r="G19" s="2">
        <f>E19/C19*100</f>
        <v>81.43541551501751</v>
      </c>
    </row>
    <row r="20" spans="1:7" ht="15" customHeight="1">
      <c r="A20" s="143" t="s">
        <v>20</v>
      </c>
      <c r="B20" s="144" t="s">
        <v>21</v>
      </c>
      <c r="C20" s="133"/>
      <c r="D20" s="5"/>
      <c r="E20" s="139">
        <v>38</v>
      </c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C21/12*7</f>
        <v>71.75</v>
      </c>
      <c r="E21" s="139">
        <v>1112</v>
      </c>
      <c r="F21" s="2">
        <f>E21/D21*100</f>
        <v>1549.8257839721255</v>
      </c>
      <c r="G21" s="2">
        <f>E21/C21*100</f>
        <v>904.0650406504066</v>
      </c>
    </row>
    <row r="22" spans="1:7" ht="25.5">
      <c r="A22" s="141" t="s">
        <v>24</v>
      </c>
      <c r="B22" s="145" t="s">
        <v>25</v>
      </c>
      <c r="C22" s="133">
        <v>65613</v>
      </c>
      <c r="D22" s="5">
        <f>C22/12*7</f>
        <v>38274.25</v>
      </c>
      <c r="E22" s="139">
        <v>65467</v>
      </c>
      <c r="F22" s="2">
        <f>E22/D22*100</f>
        <v>171.0471139212395</v>
      </c>
      <c r="G22" s="2">
        <f>E22/C22*100</f>
        <v>99.77748312072303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498</v>
      </c>
      <c r="D24" s="5">
        <f>C24/12*7</f>
        <v>290.5</v>
      </c>
      <c r="E24" s="139">
        <v>682</v>
      </c>
      <c r="F24" s="2">
        <f>E24/D24*100</f>
        <v>234.76764199655764</v>
      </c>
      <c r="G24" s="2">
        <f>E24/C24*100</f>
        <v>136.94779116465864</v>
      </c>
    </row>
    <row r="25" spans="1:7" ht="13.5" thickBot="1">
      <c r="A25" s="147" t="s">
        <v>30</v>
      </c>
      <c r="B25" s="148" t="s">
        <v>31</v>
      </c>
      <c r="C25" s="149">
        <v>1089</v>
      </c>
      <c r="D25" s="150"/>
      <c r="E25" s="148">
        <v>277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651024</v>
      </c>
      <c r="D26" s="154">
        <f>D27+D36+D37+D38</f>
        <v>440356</v>
      </c>
      <c r="E26" s="154">
        <f>E27+E36+E37+E38</f>
        <v>440356</v>
      </c>
      <c r="F26" s="155">
        <f>E26/D26*100</f>
        <v>100</v>
      </c>
      <c r="G26" s="155">
        <f aca="true" t="shared" si="0" ref="G26:G31">E26/C26*100</f>
        <v>67.64051709307184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654093</v>
      </c>
      <c r="D27" s="154">
        <f>SUM(D28,D31,D34,D35)</f>
        <v>443425</v>
      </c>
      <c r="E27" s="154">
        <f>SUM(E28,E31,E34,E35)</f>
        <v>443425</v>
      </c>
      <c r="F27" s="155">
        <f>E27/D27*100</f>
        <v>100</v>
      </c>
      <c r="G27" s="155">
        <f t="shared" si="0"/>
        <v>67.79234757136982</v>
      </c>
    </row>
    <row r="28" spans="1:7" ht="25.5">
      <c r="A28" s="158" t="s">
        <v>125</v>
      </c>
      <c r="B28" s="159" t="s">
        <v>124</v>
      </c>
      <c r="C28" s="160">
        <f>C29+C30</f>
        <v>133738</v>
      </c>
      <c r="D28" s="160">
        <f>D29+D30</f>
        <v>63345</v>
      </c>
      <c r="E28" s="160">
        <f>E29+E30</f>
        <v>63345</v>
      </c>
      <c r="F28" s="2">
        <f aca="true" t="shared" si="1" ref="F28:F35">E28/D28*100</f>
        <v>100</v>
      </c>
      <c r="G28" s="2">
        <f t="shared" si="0"/>
        <v>47.364997233396636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40150</v>
      </c>
      <c r="E29" s="163">
        <v>40150</v>
      </c>
      <c r="F29" s="2">
        <f t="shared" si="1"/>
        <v>100</v>
      </c>
      <c r="G29" s="2">
        <f t="shared" si="0"/>
        <v>51.426229298220896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23195</v>
      </c>
      <c r="E30" s="163">
        <v>23195</v>
      </c>
      <c r="F30" s="2">
        <f t="shared" si="1"/>
        <v>100</v>
      </c>
      <c r="G30" s="2">
        <f t="shared" si="0"/>
        <v>41.668912242881525</v>
      </c>
    </row>
    <row r="31" spans="1:7" ht="29.25" customHeight="1">
      <c r="A31" s="143" t="s">
        <v>120</v>
      </c>
      <c r="B31" s="145" t="s">
        <v>121</v>
      </c>
      <c r="C31" s="140">
        <f>210311+2650</f>
        <v>212961</v>
      </c>
      <c r="D31" s="140">
        <v>151708</v>
      </c>
      <c r="E31" s="139">
        <v>151708</v>
      </c>
      <c r="F31" s="2">
        <f t="shared" si="1"/>
        <v>100</v>
      </c>
      <c r="G31" s="2">
        <f t="shared" si="0"/>
        <v>71.23745662351322</v>
      </c>
    </row>
    <row r="32" spans="1:7" ht="51" hidden="1">
      <c r="A32" s="143" t="s">
        <v>90</v>
      </c>
      <c r="B32" s="165" t="s">
        <v>91</v>
      </c>
      <c r="C32" s="140"/>
      <c r="D32" s="140"/>
      <c r="E32" s="139"/>
      <c r="F32" s="2" t="e">
        <f t="shared" si="1"/>
        <v>#DIV/0!</v>
      </c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123</v>
      </c>
      <c r="B34" s="145" t="s">
        <v>122</v>
      </c>
      <c r="C34" s="140">
        <v>191174</v>
      </c>
      <c r="D34" s="140">
        <v>120857</v>
      </c>
      <c r="E34" s="139">
        <v>120857</v>
      </c>
      <c r="F34" s="2">
        <f t="shared" si="1"/>
        <v>100</v>
      </c>
      <c r="G34" s="2">
        <f>E34/C34*100</f>
        <v>63.21832466758032</v>
      </c>
    </row>
    <row r="35" spans="1:7" ht="15" customHeight="1">
      <c r="A35" s="168" t="s">
        <v>126</v>
      </c>
      <c r="B35" s="169" t="s">
        <v>36</v>
      </c>
      <c r="C35" s="140">
        <v>116220</v>
      </c>
      <c r="D35" s="140">
        <v>107515</v>
      </c>
      <c r="E35" s="139">
        <v>107515</v>
      </c>
      <c r="F35" s="2">
        <f t="shared" si="1"/>
        <v>100</v>
      </c>
      <c r="G35" s="2">
        <f>E35/C35*100</f>
        <v>92.50989502667355</v>
      </c>
    </row>
    <row r="36" spans="1:7" ht="24.75" customHeight="1">
      <c r="A36" s="143" t="s">
        <v>37</v>
      </c>
      <c r="B36" s="145" t="s">
        <v>92</v>
      </c>
      <c r="C36" s="140"/>
      <c r="D36" s="151"/>
      <c r="E36" s="148"/>
      <c r="F36" s="140"/>
      <c r="G36" s="140"/>
    </row>
    <row r="37" spans="1:7" ht="51">
      <c r="A37" s="170" t="s">
        <v>129</v>
      </c>
      <c r="B37" s="6" t="s">
        <v>130</v>
      </c>
      <c r="C37" s="151"/>
      <c r="D37" s="140"/>
      <c r="E37" s="140"/>
      <c r="F37" s="148"/>
      <c r="G37" s="151"/>
    </row>
    <row r="38" spans="1:7" ht="54" customHeight="1" thickBot="1">
      <c r="A38" s="170" t="s">
        <v>127</v>
      </c>
      <c r="B38" s="6" t="s">
        <v>93</v>
      </c>
      <c r="C38" s="151">
        <v>-3069</v>
      </c>
      <c r="D38" s="127">
        <f>-3069</f>
        <v>-3069</v>
      </c>
      <c r="E38" s="171">
        <v>-3069</v>
      </c>
      <c r="F38" s="178">
        <f>E38/D38*100</f>
        <v>100</v>
      </c>
      <c r="G38" s="179">
        <f>E38/C38*100</f>
        <v>100</v>
      </c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3" t="s">
        <v>40</v>
      </c>
      <c r="B40" s="184"/>
      <c r="C40" s="154">
        <f>C8+C26</f>
        <v>938823</v>
      </c>
      <c r="D40" s="154">
        <f>D8+D26</f>
        <v>607603.5</v>
      </c>
      <c r="E40" s="154">
        <f>E8+E26</f>
        <v>662606</v>
      </c>
      <c r="F40" s="175">
        <f>E40/D40*100</f>
        <v>109.0523672098663</v>
      </c>
      <c r="G40" s="175">
        <f>E40/C40*100</f>
        <v>70.5783731331678</v>
      </c>
    </row>
    <row r="41" ht="10.5" customHeight="1">
      <c r="A41" s="176"/>
    </row>
    <row r="42" ht="12.75" hidden="1"/>
    <row r="43" spans="1:2" ht="14.25">
      <c r="A43" s="191" t="s">
        <v>114</v>
      </c>
      <c r="B43" s="191"/>
    </row>
    <row r="44" spans="1:2" ht="14.25">
      <c r="A44" s="119" t="s">
        <v>113</v>
      </c>
      <c r="B44" s="119"/>
    </row>
    <row r="46" ht="12.75">
      <c r="A46" s="62" t="s">
        <v>115</v>
      </c>
    </row>
    <row r="47" ht="12.75">
      <c r="A47" s="62" t="s">
        <v>131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4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104</v>
      </c>
      <c r="B1" s="192"/>
      <c r="C1" s="192"/>
      <c r="D1" s="192"/>
      <c r="E1" s="192"/>
      <c r="F1" s="192"/>
      <c r="G1" s="192"/>
    </row>
    <row r="2" spans="1:7" ht="12.75">
      <c r="A2" s="192" t="s">
        <v>137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81208</v>
      </c>
      <c r="D5" s="7">
        <f>SUM(D6:D13)</f>
        <v>0</v>
      </c>
      <c r="E5" s="7">
        <f>SUM(E6:E13)</f>
        <v>57659</v>
      </c>
      <c r="F5" s="8"/>
      <c r="G5" s="9">
        <f>E5/C5*100</f>
        <v>71.00162545562013</v>
      </c>
    </row>
    <row r="6" spans="1:7" s="73" customFormat="1" ht="12.75" customHeight="1">
      <c r="A6" s="71">
        <v>102</v>
      </c>
      <c r="B6" s="72" t="s">
        <v>80</v>
      </c>
      <c r="C6" s="10">
        <v>2900</v>
      </c>
      <c r="D6" s="11"/>
      <c r="E6" s="10">
        <v>2004</v>
      </c>
      <c r="F6" s="11"/>
      <c r="G6" s="12">
        <f>E6/C6*100</f>
        <v>69.10344827586206</v>
      </c>
    </row>
    <row r="7" spans="1:7" ht="23.25" customHeight="1">
      <c r="A7" s="74">
        <v>103</v>
      </c>
      <c r="B7" s="75" t="s">
        <v>48</v>
      </c>
      <c r="C7" s="13">
        <v>768</v>
      </c>
      <c r="D7" s="14"/>
      <c r="E7" s="13">
        <v>450</v>
      </c>
      <c r="F7" s="14"/>
      <c r="G7" s="15">
        <f>E7/C7*100</f>
        <v>58.59375</v>
      </c>
    </row>
    <row r="8" spans="1:7" ht="24" customHeight="1">
      <c r="A8" s="74">
        <v>104</v>
      </c>
      <c r="B8" s="75" t="s">
        <v>81</v>
      </c>
      <c r="C8" s="13">
        <v>22066</v>
      </c>
      <c r="D8" s="14"/>
      <c r="E8" s="13">
        <v>12625</v>
      </c>
      <c r="F8" s="14"/>
      <c r="G8" s="15">
        <f aca="true" t="shared" si="0" ref="G8:G14">E8/C8*100</f>
        <v>57.21471947792984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/>
    </row>
    <row r="10" spans="1:7" ht="24.75" customHeight="1">
      <c r="A10" s="3">
        <v>106</v>
      </c>
      <c r="B10" s="4" t="s">
        <v>109</v>
      </c>
      <c r="C10" s="16">
        <v>7578</v>
      </c>
      <c r="D10" s="17"/>
      <c r="E10" s="16">
        <v>4835</v>
      </c>
      <c r="F10" s="17"/>
      <c r="G10" s="15">
        <f t="shared" si="0"/>
        <v>63.80311427817366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47820</v>
      </c>
      <c r="D13" s="19"/>
      <c r="E13" s="18">
        <v>37744</v>
      </c>
      <c r="F13" s="19"/>
      <c r="G13" s="20">
        <f t="shared" si="0"/>
        <v>78.92931827687161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422</v>
      </c>
      <c r="F14" s="8"/>
      <c r="G14" s="9">
        <f t="shared" si="0"/>
        <v>62.704309063893014</v>
      </c>
    </row>
    <row r="15" spans="1:7" ht="14.25" customHeight="1" thickBot="1">
      <c r="A15" s="80">
        <v>300</v>
      </c>
      <c r="B15" s="81" t="s">
        <v>134</v>
      </c>
      <c r="C15" s="1">
        <f>SUM(C16:C18)</f>
        <v>8229</v>
      </c>
      <c r="D15" s="1">
        <f>SUM(D16:D18)</f>
        <v>0</v>
      </c>
      <c r="E15" s="1">
        <f>SUM(E16:E18)</f>
        <v>5093</v>
      </c>
      <c r="F15" s="21"/>
      <c r="G15" s="9">
        <f>E15/C15*100</f>
        <v>61.89087373921497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51</v>
      </c>
      <c r="C17" s="13">
        <v>7865</v>
      </c>
      <c r="D17" s="14"/>
      <c r="E17" s="13">
        <v>4969</v>
      </c>
      <c r="F17" s="14"/>
      <c r="G17" s="15">
        <f aca="true" t="shared" si="1" ref="G17:G31">E17/C17*100</f>
        <v>63.1786395422759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124</v>
      </c>
      <c r="F18" s="25"/>
      <c r="G18" s="15">
        <f t="shared" si="1"/>
        <v>39.490445859872615</v>
      </c>
    </row>
    <row r="19" spans="1:7" ht="12.75" customHeight="1" thickBot="1">
      <c r="A19" s="80">
        <v>400</v>
      </c>
      <c r="B19" s="86" t="s">
        <v>52</v>
      </c>
      <c r="C19" s="1">
        <f>SUM(C20:C26)</f>
        <v>173837</v>
      </c>
      <c r="D19" s="1">
        <f>SUM(D20:D26)</f>
        <v>0</v>
      </c>
      <c r="E19" s="1">
        <f>SUM(E20:E26)</f>
        <v>100539</v>
      </c>
      <c r="F19" s="21"/>
      <c r="G19" s="9">
        <f>E19/C19*100</f>
        <v>57.83521344707974</v>
      </c>
    </row>
    <row r="20" spans="1:7" ht="12" customHeight="1">
      <c r="A20" s="87">
        <v>405</v>
      </c>
      <c r="B20" s="88" t="s">
        <v>53</v>
      </c>
      <c r="C20" s="26">
        <v>207</v>
      </c>
      <c r="D20" s="27"/>
      <c r="E20" s="26">
        <v>189</v>
      </c>
      <c r="F20" s="27"/>
      <c r="G20" s="15">
        <f t="shared" si="1"/>
        <v>91.30434782608695</v>
      </c>
    </row>
    <row r="21" spans="1:7" ht="12" customHeight="1">
      <c r="A21" s="89">
        <v>406</v>
      </c>
      <c r="B21" s="90" t="s">
        <v>54</v>
      </c>
      <c r="C21" s="22">
        <v>3243</v>
      </c>
      <c r="D21" s="23"/>
      <c r="E21" s="22">
        <v>1496</v>
      </c>
      <c r="F21" s="23"/>
      <c r="G21" s="15">
        <f t="shared" si="1"/>
        <v>46.13012642614863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2043</v>
      </c>
      <c r="D23" s="25"/>
      <c r="E23" s="24">
        <v>763</v>
      </c>
      <c r="F23" s="25"/>
      <c r="G23" s="15">
        <f t="shared" si="1"/>
        <v>37.34703866862457</v>
      </c>
    </row>
    <row r="24" spans="1:7" ht="12" customHeight="1">
      <c r="A24" s="94">
        <v>409</v>
      </c>
      <c r="B24" s="95" t="s">
        <v>96</v>
      </c>
      <c r="C24" s="13">
        <v>166427</v>
      </c>
      <c r="D24" s="28"/>
      <c r="E24" s="29">
        <v>97669</v>
      </c>
      <c r="F24" s="30"/>
      <c r="G24" s="15">
        <f t="shared" si="1"/>
        <v>58.685790166259075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1917</v>
      </c>
      <c r="D26" s="25"/>
      <c r="E26" s="24">
        <v>422</v>
      </c>
      <c r="F26" s="25"/>
      <c r="G26" s="15">
        <f t="shared" si="1"/>
        <v>22.013562858633282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101784</v>
      </c>
      <c r="D27" s="31">
        <f>SUM(D28:D31)</f>
        <v>0</v>
      </c>
      <c r="E27" s="31">
        <f>SUM(E28:E31)</f>
        <v>48720</v>
      </c>
      <c r="F27" s="32"/>
      <c r="G27" s="9">
        <f>E27/C27*100</f>
        <v>47.86606932327281</v>
      </c>
    </row>
    <row r="28" spans="1:7" ht="12" customHeight="1">
      <c r="A28" s="100">
        <v>501</v>
      </c>
      <c r="B28" s="38" t="s">
        <v>59</v>
      </c>
      <c r="C28" s="13">
        <v>1088</v>
      </c>
      <c r="D28" s="14"/>
      <c r="E28" s="13">
        <v>868</v>
      </c>
      <c r="F28" s="14"/>
      <c r="G28" s="15">
        <f t="shared" si="1"/>
        <v>79.77941176470588</v>
      </c>
    </row>
    <row r="29" spans="1:7" ht="12" customHeight="1">
      <c r="A29" s="100">
        <v>502</v>
      </c>
      <c r="B29" s="38" t="s">
        <v>60</v>
      </c>
      <c r="C29" s="13">
        <v>39670</v>
      </c>
      <c r="D29" s="14"/>
      <c r="E29" s="13">
        <v>24056</v>
      </c>
      <c r="F29" s="14"/>
      <c r="G29" s="15">
        <f t="shared" si="1"/>
        <v>60.640282329216035</v>
      </c>
    </row>
    <row r="30" spans="1:7" ht="12" customHeight="1">
      <c r="A30" s="101">
        <v>503</v>
      </c>
      <c r="B30" s="40" t="s">
        <v>61</v>
      </c>
      <c r="C30" s="16">
        <v>53153</v>
      </c>
      <c r="D30" s="17"/>
      <c r="E30" s="16">
        <v>19315</v>
      </c>
      <c r="F30" s="17"/>
      <c r="G30" s="15">
        <f t="shared" si="1"/>
        <v>36.33849453464527</v>
      </c>
    </row>
    <row r="31" spans="1:7" ht="12" customHeight="1" thickBot="1">
      <c r="A31" s="101">
        <v>505</v>
      </c>
      <c r="B31" s="40" t="s">
        <v>62</v>
      </c>
      <c r="C31" s="16">
        <v>7873</v>
      </c>
      <c r="D31" s="17"/>
      <c r="E31" s="16">
        <v>4481</v>
      </c>
      <c r="F31" s="17"/>
      <c r="G31" s="15">
        <f t="shared" si="1"/>
        <v>56.91604216943986</v>
      </c>
    </row>
    <row r="32" spans="1:7" s="99" customFormat="1" ht="12" customHeight="1" thickBot="1">
      <c r="A32" s="97">
        <v>600</v>
      </c>
      <c r="B32" s="98" t="s">
        <v>63</v>
      </c>
      <c r="C32" s="31">
        <v>14485</v>
      </c>
      <c r="D32" s="32"/>
      <c r="E32" s="31">
        <v>3719</v>
      </c>
      <c r="F32" s="32"/>
      <c r="G32" s="9">
        <f>E32/C32*100</f>
        <v>25.674836037279945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355116</v>
      </c>
      <c r="D33" s="33">
        <f>SUM(D34:D38)</f>
        <v>0</v>
      </c>
      <c r="E33" s="33">
        <f>SUM(E34:E38)+1</f>
        <v>204282</v>
      </c>
      <c r="F33" s="34"/>
      <c r="G33" s="9">
        <f>E33/C33*100</f>
        <v>57.52542831074916</v>
      </c>
    </row>
    <row r="34" spans="1:7" s="99" customFormat="1" ht="12" customHeight="1">
      <c r="A34" s="102">
        <v>701</v>
      </c>
      <c r="B34" s="36" t="s">
        <v>65</v>
      </c>
      <c r="C34" s="35">
        <v>128199</v>
      </c>
      <c r="D34" s="36"/>
      <c r="E34" s="35">
        <v>77580</v>
      </c>
      <c r="F34" s="36"/>
      <c r="G34" s="15">
        <f aca="true" t="shared" si="2" ref="G34:G46">E34/C34*100</f>
        <v>60.51529263098776</v>
      </c>
    </row>
    <row r="35" spans="1:7" s="99" customFormat="1" ht="12" customHeight="1">
      <c r="A35" s="100">
        <v>702</v>
      </c>
      <c r="B35" s="38" t="s">
        <v>66</v>
      </c>
      <c r="C35" s="37">
        <v>132899</v>
      </c>
      <c r="D35" s="38"/>
      <c r="E35" s="37">
        <v>72672</v>
      </c>
      <c r="F35" s="38"/>
      <c r="G35" s="15">
        <f t="shared" si="2"/>
        <v>54.6821270287963</v>
      </c>
    </row>
    <row r="36" spans="1:7" s="99" customFormat="1" ht="12" customHeight="1">
      <c r="A36" s="100">
        <v>703</v>
      </c>
      <c r="B36" s="38" t="s">
        <v>128</v>
      </c>
      <c r="C36" s="37">
        <v>52627</v>
      </c>
      <c r="D36" s="38"/>
      <c r="E36" s="37">
        <v>30329</v>
      </c>
      <c r="F36" s="38"/>
      <c r="G36" s="15">
        <f t="shared" si="2"/>
        <v>57.63011381990233</v>
      </c>
    </row>
    <row r="37" spans="1:7" s="99" customFormat="1" ht="12" customHeight="1">
      <c r="A37" s="100">
        <v>707</v>
      </c>
      <c r="B37" s="42" t="s">
        <v>67</v>
      </c>
      <c r="C37" s="37">
        <v>14541</v>
      </c>
      <c r="D37" s="38"/>
      <c r="E37" s="37">
        <v>5054</v>
      </c>
      <c r="F37" s="38"/>
      <c r="G37" s="15">
        <f t="shared" si="2"/>
        <v>34.75689429887903</v>
      </c>
    </row>
    <row r="38" spans="1:7" s="99" customFormat="1" ht="12" customHeight="1" thickBot="1">
      <c r="A38" s="101">
        <v>709</v>
      </c>
      <c r="B38" s="103" t="s">
        <v>68</v>
      </c>
      <c r="C38" s="39">
        <v>26850</v>
      </c>
      <c r="D38" s="40"/>
      <c r="E38" s="39">
        <v>18646</v>
      </c>
      <c r="F38" s="40"/>
      <c r="G38" s="15">
        <f t="shared" si="2"/>
        <v>69.44506517690876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194408</v>
      </c>
      <c r="D39" s="31">
        <f>SUM(D40:D41)</f>
        <v>0</v>
      </c>
      <c r="E39" s="31">
        <f>SUM(E40:E41)</f>
        <v>143425</v>
      </c>
      <c r="F39" s="32"/>
      <c r="G39" s="9">
        <f>E39/C39*100</f>
        <v>73.77525616229785</v>
      </c>
    </row>
    <row r="40" spans="1:7" s="99" customFormat="1" ht="12" customHeight="1">
      <c r="A40" s="102">
        <v>801</v>
      </c>
      <c r="B40" s="36" t="s">
        <v>70</v>
      </c>
      <c r="C40" s="35">
        <v>188216</v>
      </c>
      <c r="D40" s="36"/>
      <c r="E40" s="35">
        <v>139954</v>
      </c>
      <c r="F40" s="36"/>
      <c r="G40" s="15">
        <f t="shared" si="2"/>
        <v>74.35818421388193</v>
      </c>
    </row>
    <row r="41" spans="1:7" s="99" customFormat="1" ht="12" customHeight="1" thickBot="1">
      <c r="A41" s="101">
        <v>804</v>
      </c>
      <c r="B41" s="40" t="s">
        <v>71</v>
      </c>
      <c r="C41" s="39">
        <v>6192</v>
      </c>
      <c r="D41" s="40"/>
      <c r="E41" s="39">
        <v>3471</v>
      </c>
      <c r="F41" s="40"/>
      <c r="G41" s="15">
        <f t="shared" si="2"/>
        <v>56.0562015503876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40875</v>
      </c>
      <c r="D42" s="31">
        <f>SUM(D43:D46)</f>
        <v>0</v>
      </c>
      <c r="E42" s="31">
        <f>SUM(E43:E46)</f>
        <v>25223</v>
      </c>
      <c r="F42" s="32"/>
      <c r="G42" s="9">
        <f>E42/C42*100</f>
        <v>61.707645259938836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33306</v>
      </c>
      <c r="D44" s="42"/>
      <c r="E44" s="41">
        <v>19694</v>
      </c>
      <c r="F44" s="42"/>
      <c r="G44" s="15">
        <f t="shared" si="2"/>
        <v>59.13048699933946</v>
      </c>
    </row>
    <row r="45" spans="1:7" s="107" customFormat="1" ht="12" customHeight="1">
      <c r="A45" s="112">
        <v>1004</v>
      </c>
      <c r="B45" s="103" t="s">
        <v>133</v>
      </c>
      <c r="C45" s="177">
        <v>5090</v>
      </c>
      <c r="D45" s="103"/>
      <c r="E45" s="177">
        <v>3988</v>
      </c>
      <c r="F45" s="103"/>
      <c r="G45" s="15">
        <f t="shared" si="2"/>
        <v>78.34970530451866</v>
      </c>
    </row>
    <row r="46" spans="1:7" s="99" customFormat="1" ht="12" customHeight="1" thickBot="1">
      <c r="A46" s="108">
        <v>1006</v>
      </c>
      <c r="B46" s="109" t="s">
        <v>75</v>
      </c>
      <c r="C46" s="43">
        <v>2479</v>
      </c>
      <c r="D46" s="44"/>
      <c r="E46" s="43">
        <v>1541</v>
      </c>
      <c r="F46" s="44"/>
      <c r="G46" s="15">
        <f t="shared" si="2"/>
        <v>62.16216216216216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23094</v>
      </c>
      <c r="D51" s="1">
        <f>SUM(D52:D54)</f>
        <v>0</v>
      </c>
      <c r="E51" s="1">
        <f>SUM(E52:E54)</f>
        <v>10634</v>
      </c>
      <c r="F51" s="47"/>
      <c r="G51" s="9">
        <f>E51/C51*100</f>
        <v>46.046592188447214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23094</v>
      </c>
      <c r="D53" s="28"/>
      <c r="E53" s="29">
        <v>10634</v>
      </c>
      <c r="F53" s="30"/>
      <c r="G53" s="15">
        <f>E53/C53*100</f>
        <v>46.046592188447214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274</v>
      </c>
      <c r="F55" s="47"/>
      <c r="G55" s="9">
        <f>E55/C55*100</f>
        <v>75.06849315068493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994074</v>
      </c>
      <c r="D57" s="1">
        <f>D5+D14+D15+D19+D27+D32+D33+D39+D42+D51+D56+D55-1</f>
        <v>-1</v>
      </c>
      <c r="E57" s="1">
        <f>E5+E14+E15+E19+E27+E32+E33+E39+E42+E51+E56+E55</f>
        <v>599990</v>
      </c>
      <c r="F57" s="47"/>
      <c r="G57" s="9">
        <f>E57/C57*100</f>
        <v>60.356673648038274</v>
      </c>
    </row>
    <row r="58" ht="9.75" customHeight="1"/>
    <row r="59" spans="1:2" ht="14.25">
      <c r="A59" s="191" t="s">
        <v>114</v>
      </c>
      <c r="B59" s="191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2023-08-04T09:14:06Z</dcterms:modified>
  <cp:category/>
  <cp:version/>
  <cp:contentType/>
  <cp:contentStatus/>
</cp:coreProperties>
</file>