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доходы " sheetId="1" r:id="rId1"/>
    <sheet name="расходы" sheetId="2" r:id="rId2"/>
  </sheets>
  <definedNames/>
  <calcPr fullCalcOnLoad="1"/>
</workbook>
</file>

<file path=xl/sharedStrings.xml><?xml version="1.0" encoding="utf-8"?>
<sst xmlns="http://schemas.openxmlformats.org/spreadsheetml/2006/main" count="148" uniqueCount="140">
  <si>
    <t>(тыс.руб.)</t>
  </si>
  <si>
    <t xml:space="preserve">Код  дохода </t>
  </si>
  <si>
    <t>Вид  дохода</t>
  </si>
  <si>
    <t>Фактич. исполнение</t>
  </si>
  <si>
    <t xml:space="preserve"> 1 00 00000 </t>
  </si>
  <si>
    <t>Налоговые и неналоговые доходы</t>
  </si>
  <si>
    <t xml:space="preserve"> 1 01 02000 </t>
  </si>
  <si>
    <t>Налог на доходы физических лиц</t>
  </si>
  <si>
    <t xml:space="preserve"> 1 05 02000 </t>
  </si>
  <si>
    <t>Единый налог на вмененный доход для отдельных видов деятельности</t>
  </si>
  <si>
    <t xml:space="preserve"> 1 05 03000 </t>
  </si>
  <si>
    <t>Единый сельскохозяйственный налог</t>
  </si>
  <si>
    <t xml:space="preserve"> 1 06 01000 </t>
  </si>
  <si>
    <t>Налог на имущество физических лиц</t>
  </si>
  <si>
    <t xml:space="preserve"> 1 06 06000 </t>
  </si>
  <si>
    <t>Земельный налог</t>
  </si>
  <si>
    <t xml:space="preserve"> 1 08 00000</t>
  </si>
  <si>
    <t>Государственная пошлина, сборы</t>
  </si>
  <si>
    <t xml:space="preserve"> 1 09 00000 </t>
  </si>
  <si>
    <t xml:space="preserve"> 1 11 00000 </t>
  </si>
  <si>
    <t xml:space="preserve"> 1 12 00000 </t>
  </si>
  <si>
    <t>Платежи при пользовании природными ресурсами</t>
  </si>
  <si>
    <t xml:space="preserve"> 1 13 00000 </t>
  </si>
  <si>
    <t>Доходы от оказания платных услуг и компенсации затрат государства</t>
  </si>
  <si>
    <t xml:space="preserve"> 1 14 00000</t>
  </si>
  <si>
    <t>Доходы от продажи материальных и нематериальных активов</t>
  </si>
  <si>
    <t xml:space="preserve"> 1 15 00000 </t>
  </si>
  <si>
    <t>Административные платежи и сборы</t>
  </si>
  <si>
    <t xml:space="preserve"> 1 16 00000 </t>
  </si>
  <si>
    <t>Штрафы,санкции,возмещение ущерба</t>
  </si>
  <si>
    <t xml:space="preserve"> 1 17 00000 </t>
  </si>
  <si>
    <t>Прочие неналоговые доходы</t>
  </si>
  <si>
    <t xml:space="preserve"> 2 00 00000 </t>
  </si>
  <si>
    <t>Безвозмездные поступления</t>
  </si>
  <si>
    <t xml:space="preserve"> 2 02 00000 </t>
  </si>
  <si>
    <t>Безвозмездные поступления от других бюджетов  бюджетной системы  РФ</t>
  </si>
  <si>
    <t>Иные межбюджетные трансферты,</t>
  </si>
  <si>
    <t>2 07 04000</t>
  </si>
  <si>
    <t>3 00 00000</t>
  </si>
  <si>
    <t>Доходы от предпринимательской и иной приносящей доход деятельности</t>
  </si>
  <si>
    <t>До х о д ы бюджета - итого</t>
  </si>
  <si>
    <t>(тыс. руб.)</t>
  </si>
  <si>
    <t xml:space="preserve">Код  раздела, подраздела </t>
  </si>
  <si>
    <t>Наименование раздела, подраздела</t>
  </si>
  <si>
    <t>Назнач-я текущего периода</t>
  </si>
  <si>
    <t xml:space="preserve">Фактич. исполнение </t>
  </si>
  <si>
    <t>% исп. текущ. назначений</t>
  </si>
  <si>
    <t>Общегосударственные  вопросы</t>
  </si>
  <si>
    <t>Функционирование законодательных (представительных) органов государств. власти и местного самоуправления</t>
  </si>
  <si>
    <t>Обслуживание государственного и муниципального долга</t>
  </si>
  <si>
    <t>Другие общегосударственные вопросы</t>
  </si>
  <si>
    <t>Обеспечение пожарной безопасности</t>
  </si>
  <si>
    <t>Национальная экономика</t>
  </si>
  <si>
    <t>Сельское хозяйство и рыболовство</t>
  </si>
  <si>
    <t>Водные ресурсы</t>
  </si>
  <si>
    <t>Лесное хозяйство</t>
  </si>
  <si>
    <t>Транспорт</t>
  </si>
  <si>
    <t>Другие вопросы в области национальной экономики</t>
  </si>
  <si>
    <t>Жилищно-коммунальное хозяйство</t>
  </si>
  <si>
    <t>Жилищное хозяйство</t>
  </si>
  <si>
    <t>Коммунальное хозяйство</t>
  </si>
  <si>
    <t>Благоустройство</t>
  </si>
  <si>
    <t xml:space="preserve">Другие вопросы в области ЖКХ </t>
  </si>
  <si>
    <t>Охрана окружающей  среды</t>
  </si>
  <si>
    <t>Образование</t>
  </si>
  <si>
    <t>Дошкольное образование</t>
  </si>
  <si>
    <t>Общее образование</t>
  </si>
  <si>
    <t>Молодежная политика и оздоровление детей</t>
  </si>
  <si>
    <t>Другие вопросы в области образования</t>
  </si>
  <si>
    <t>Культура, кинематография и СМИ</t>
  </si>
  <si>
    <t xml:space="preserve">Культура </t>
  </si>
  <si>
    <t>Др. вопросы в области культуры и СМИ</t>
  </si>
  <si>
    <t>Физическая культура и спорт</t>
  </si>
  <si>
    <t>Социальная  политика</t>
  </si>
  <si>
    <t>Социальное обеспечения населения</t>
  </si>
  <si>
    <t>Другие  вопросы в области социальной политики</t>
  </si>
  <si>
    <t>Дотации бюджетам муниципальных образований</t>
  </si>
  <si>
    <t>Субсидии бюджетам муниципальных образований</t>
  </si>
  <si>
    <t>Субвенции бюджетам муниципальных образований</t>
  </si>
  <si>
    <t>Иные межбюджетные трансферты</t>
  </si>
  <si>
    <t>Функционирование  высшего должностного лица ОМС</t>
  </si>
  <si>
    <t>Функционирование Правительства РФ, высших исполнит. органов гос. власти субъектов РФ, местных администраций</t>
  </si>
  <si>
    <t xml:space="preserve">Годовые назначения  </t>
  </si>
  <si>
    <t xml:space="preserve">Годовые назначения </t>
  </si>
  <si>
    <t>% исп. текущ. назнач</t>
  </si>
  <si>
    <t>Назнач. Текущ. периода</t>
  </si>
  <si>
    <t>% исп. годов. назнач</t>
  </si>
  <si>
    <t>Задолженность и перерасчеты по отмененным налогам, сборам и иным обязательным платежам</t>
  </si>
  <si>
    <t>Доходы от использования имущества, находящегося в государственной и муниципальной собственности</t>
  </si>
  <si>
    <t>Дотации на выравниание бюджетной обеспечнности</t>
  </si>
  <si>
    <t xml:space="preserve"> 2 02 02009 </t>
  </si>
  <si>
    <t>Субсидии бюджетам городских округов на государственную поддержку  малого и среднего предпринимательства, включая крестьянские (фермские хозяйства)</t>
  </si>
  <si>
    <t>Прочие безвозмездные поступления  в бюджеты городских округов</t>
  </si>
  <si>
    <t>Возврат остатков субсидий ,субвенций и иных межбюджетных трансфертов, имеющих  целевое назначение, прошлых лет из бюджетов городских округов</t>
  </si>
  <si>
    <t>Защита населения и территории от последствий чрезвычайных ситуаций природного и техногеннного характера, гражданская оборона</t>
  </si>
  <si>
    <t>Другие вопросы в области  национальной безопасности и правоохранительной деятельности</t>
  </si>
  <si>
    <t>Дорожное хозяйство (дорожные фонды)</t>
  </si>
  <si>
    <t>Связь и информатика</t>
  </si>
  <si>
    <t>Социальное обслуживание населения</t>
  </si>
  <si>
    <t xml:space="preserve">Физическая культура </t>
  </si>
  <si>
    <t>Массовый спорт</t>
  </si>
  <si>
    <t>Спорт высших достижений</t>
  </si>
  <si>
    <t>Средства массовой инофрмации</t>
  </si>
  <si>
    <t>Расходы бюджета - итого</t>
  </si>
  <si>
    <t>Исполнение бюджета муниципального образования Городской округ Верхняя Тура</t>
  </si>
  <si>
    <t>1 03 02000</t>
  </si>
  <si>
    <t>1 05 04000</t>
  </si>
  <si>
    <t>Акцизы по подакцизным товарам (продукции), производимым на территории Российской Федерации</t>
  </si>
  <si>
    <t>Налог, взимаемый в связи с применением патентной системы налогообложения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</si>
  <si>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</si>
  <si>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Обеспечение проведения выборов и референдумов</t>
  </si>
  <si>
    <t>Резервные фонды</t>
  </si>
  <si>
    <t>Национальная оборона</t>
  </si>
  <si>
    <t xml:space="preserve">администрации Городского округа Верхняя Тура                                                  Н.В.Лыкасова </t>
  </si>
  <si>
    <t xml:space="preserve">Начальник финансового отдела </t>
  </si>
  <si>
    <t xml:space="preserve">Исполнитель: главный специалист                                                  О.П.Ковырзина </t>
  </si>
  <si>
    <t>% исп. год. назнач.</t>
  </si>
  <si>
    <t>1 05 01000</t>
  </si>
  <si>
    <t>Налог, взимаемый в связи с применением упрощенной системы налогообложения</t>
  </si>
  <si>
    <t>Судебная система</t>
  </si>
  <si>
    <t xml:space="preserve"> 2 02 20000 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</si>
  <si>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</si>
  <si>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</si>
  <si>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 xml:space="preserve">2 02 30000 </t>
  </si>
  <si>
    <t>Дотации бюджетам бюджетной системы Российской Федерации</t>
  </si>
  <si>
    <t xml:space="preserve"> 2 02 10000 </t>
  </si>
  <si>
    <t xml:space="preserve"> 2 02 40000 </t>
  </si>
  <si>
    <t>2 19 00000</t>
  </si>
  <si>
    <t>Дополнительное образование детей</t>
  </si>
  <si>
    <t>2 18 00000</t>
  </si>
  <si>
    <t>Доходы бюджетов бюджетной системы Российской Федерации от возврата остатков субсидий, субвенций  и иных межбюджетных трансфертов, имеющих целевое значение, прошлых лет</t>
  </si>
  <si>
    <t>34344-2-82-90 (145)</t>
  </si>
  <si>
    <t>Дотации бюджетам городских округов на поддержку мер по обеспечению сбалансированности бюджетов</t>
  </si>
  <si>
    <t>Охрана семьи и детства</t>
  </si>
  <si>
    <t>Национальная  безопасность и правоохранительная  деятельность</t>
  </si>
  <si>
    <t>св.100</t>
  </si>
  <si>
    <t>2 02 16549</t>
  </si>
  <si>
    <t>Дотации (гранты) бюджетам за достижение показателей деятельности органов местного самоуправления</t>
  </si>
  <si>
    <t>по доходам по состоянию на 01 декабря 2023 года.</t>
  </si>
  <si>
    <t>по расходам  по состоянию на 01 декабря 2023 года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</si>
</sst>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"/>
    <numFmt numFmtId="194" formatCode="0.000"/>
    <numFmt numFmtId="195" formatCode="[$-FC19]d\ mmmm\ yyyy\ &quot;г.&quot;"/>
    <numFmt numFmtId="196" formatCode="0.000000"/>
    <numFmt numFmtId="197" formatCode="0.00000"/>
    <numFmt numFmtId="198" formatCode="0.0000"/>
  </numFmts>
  <fonts count="50">
    <font>
      <sz val="10"/>
      <name val="Arial"/>
      <family val="0"/>
    </font>
    <font>
      <sz val="10"/>
      <name val="Arial Cyr"/>
      <family val="0"/>
    </font>
    <font>
      <b/>
      <i/>
      <sz val="10"/>
      <name val="Arial Cyr"/>
      <family val="0"/>
    </font>
    <font>
      <b/>
      <sz val="10"/>
      <name val="Arial Cyr"/>
      <family val="0"/>
    </font>
    <font>
      <sz val="9"/>
      <name val="Arial Cyr"/>
      <family val="0"/>
    </font>
    <font>
      <b/>
      <i/>
      <sz val="12"/>
      <name val="Arial Cyr"/>
      <family val="0"/>
    </font>
    <font>
      <sz val="12"/>
      <name val="Arial Cyr"/>
      <family val="0"/>
    </font>
    <font>
      <sz val="11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sz val="9"/>
      <name val="Arial"/>
      <family val="2"/>
    </font>
    <font>
      <b/>
      <sz val="11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98">
    <xf numFmtId="0" fontId="0" fillId="0" borderId="0" xfId="0" applyAlignment="1">
      <alignment/>
    </xf>
    <xf numFmtId="0" fontId="12" fillId="33" borderId="10" xfId="0" applyFont="1" applyFill="1" applyBorder="1" applyAlignment="1">
      <alignment/>
    </xf>
    <xf numFmtId="2" fontId="0" fillId="33" borderId="11" xfId="0" applyNumberFormat="1" applyFill="1" applyBorder="1" applyAlignment="1">
      <alignment/>
    </xf>
    <xf numFmtId="188" fontId="0" fillId="33" borderId="12" xfId="0" applyNumberFormat="1" applyFont="1" applyFill="1" applyBorder="1" applyAlignment="1">
      <alignment horizontal="center"/>
    </xf>
    <xf numFmtId="0" fontId="4" fillId="33" borderId="13" xfId="0" applyFont="1" applyFill="1" applyBorder="1" applyAlignment="1">
      <alignment wrapText="1"/>
    </xf>
    <xf numFmtId="1" fontId="0" fillId="33" borderId="11" xfId="0" applyNumberFormat="1" applyFill="1" applyBorder="1" applyAlignment="1">
      <alignment/>
    </xf>
    <xf numFmtId="0" fontId="1" fillId="33" borderId="14" xfId="0" applyFont="1" applyFill="1" applyBorder="1" applyAlignment="1">
      <alignment wrapText="1"/>
    </xf>
    <xf numFmtId="0" fontId="12" fillId="33" borderId="15" xfId="0" applyFont="1" applyFill="1" applyBorder="1" applyAlignment="1">
      <alignment/>
    </xf>
    <xf numFmtId="0" fontId="12" fillId="33" borderId="16" xfId="0" applyFont="1" applyFill="1" applyBorder="1" applyAlignment="1">
      <alignment/>
    </xf>
    <xf numFmtId="2" fontId="12" fillId="33" borderId="10" xfId="0" applyNumberFormat="1" applyFont="1" applyFill="1" applyBorder="1" applyAlignment="1">
      <alignment/>
    </xf>
    <xf numFmtId="0" fontId="0" fillId="33" borderId="17" xfId="0" applyFont="1" applyFill="1" applyBorder="1" applyAlignment="1">
      <alignment wrapText="1"/>
    </xf>
    <xf numFmtId="0" fontId="0" fillId="33" borderId="18" xfId="0" applyFont="1" applyFill="1" applyBorder="1" applyAlignment="1">
      <alignment wrapText="1"/>
    </xf>
    <xf numFmtId="2" fontId="0" fillId="33" borderId="17" xfId="0" applyNumberFormat="1" applyFont="1" applyFill="1" applyBorder="1" applyAlignment="1">
      <alignment wrapText="1"/>
    </xf>
    <xf numFmtId="0" fontId="0" fillId="33" borderId="11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2" fontId="0" fillId="33" borderId="11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21" xfId="0" applyFont="1" applyFill="1" applyBorder="1" applyAlignment="1">
      <alignment/>
    </xf>
    <xf numFmtId="2" fontId="0" fillId="33" borderId="12" xfId="0" applyNumberFormat="1" applyFont="1" applyFill="1" applyBorder="1" applyAlignment="1">
      <alignment/>
    </xf>
    <xf numFmtId="0" fontId="12" fillId="33" borderId="22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18" xfId="0" applyFont="1" applyFill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0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33" borderId="25" xfId="0" applyFont="1" applyFill="1" applyBorder="1" applyAlignment="1">
      <alignment/>
    </xf>
    <xf numFmtId="0" fontId="0" fillId="33" borderId="26" xfId="0" applyFont="1" applyFill="1" applyBorder="1" applyAlignment="1">
      <alignment/>
    </xf>
    <xf numFmtId="0" fontId="0" fillId="33" borderId="27" xfId="0" applyFont="1" applyFill="1" applyBorder="1" applyAlignment="1">
      <alignment/>
    </xf>
    <xf numFmtId="0" fontId="0" fillId="33" borderId="28" xfId="0" applyFont="1" applyFill="1" applyBorder="1" applyAlignment="1">
      <alignment/>
    </xf>
    <xf numFmtId="0" fontId="13" fillId="33" borderId="10" xfId="0" applyFont="1" applyFill="1" applyBorder="1" applyAlignment="1">
      <alignment/>
    </xf>
    <xf numFmtId="0" fontId="13" fillId="33" borderId="22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0" fontId="10" fillId="33" borderId="11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0" fillId="33" borderId="1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4" fillId="33" borderId="11" xfId="0" applyFont="1" applyFill="1" applyBorder="1" applyAlignment="1">
      <alignment/>
    </xf>
    <xf numFmtId="0" fontId="4" fillId="33" borderId="19" xfId="0" applyFont="1" applyFill="1" applyBorder="1" applyAlignment="1">
      <alignment/>
    </xf>
    <xf numFmtId="0" fontId="10" fillId="33" borderId="20" xfId="0" applyFont="1" applyFill="1" applyBorder="1" applyAlignment="1">
      <alignment/>
    </xf>
    <xf numFmtId="0" fontId="10" fillId="33" borderId="21" xfId="0" applyFont="1" applyFill="1" applyBorder="1" applyAlignment="1">
      <alignment/>
    </xf>
    <xf numFmtId="2" fontId="0" fillId="33" borderId="24" xfId="0" applyNumberFormat="1" applyFont="1" applyFill="1" applyBorder="1" applyAlignment="1">
      <alignment/>
    </xf>
    <xf numFmtId="2" fontId="0" fillId="33" borderId="23" xfId="0" applyNumberFormat="1" applyFont="1" applyFill="1" applyBorder="1" applyAlignment="1">
      <alignment/>
    </xf>
    <xf numFmtId="0" fontId="12" fillId="33" borderId="29" xfId="0" applyFont="1" applyFill="1" applyBorder="1" applyAlignment="1">
      <alignment/>
    </xf>
    <xf numFmtId="0" fontId="0" fillId="33" borderId="30" xfId="0" applyFont="1" applyFill="1" applyBorder="1" applyAlignment="1">
      <alignment/>
    </xf>
    <xf numFmtId="0" fontId="0" fillId="33" borderId="31" xfId="0" applyFont="1" applyFill="1" applyBorder="1" applyAlignment="1">
      <alignment/>
    </xf>
    <xf numFmtId="0" fontId="0" fillId="33" borderId="32" xfId="0" applyFont="1" applyFill="1" applyBorder="1" applyAlignment="1">
      <alignment/>
    </xf>
    <xf numFmtId="0" fontId="0" fillId="33" borderId="33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34" xfId="0" applyFont="1" applyFill="1" applyBorder="1" applyAlignment="1">
      <alignment/>
    </xf>
    <xf numFmtId="0" fontId="12" fillId="33" borderId="35" xfId="0" applyFont="1" applyFill="1" applyBorder="1" applyAlignment="1">
      <alignment/>
    </xf>
    <xf numFmtId="0" fontId="12" fillId="33" borderId="36" xfId="0" applyFont="1" applyFill="1" applyBorder="1" applyAlignment="1">
      <alignment/>
    </xf>
    <xf numFmtId="0" fontId="12" fillId="33" borderId="23" xfId="0" applyFont="1" applyFill="1" applyBorder="1" applyAlignment="1">
      <alignment/>
    </xf>
    <xf numFmtId="0" fontId="12" fillId="33" borderId="37" xfId="0" applyFont="1" applyFill="1" applyBorder="1" applyAlignment="1">
      <alignment/>
    </xf>
    <xf numFmtId="0" fontId="12" fillId="33" borderId="38" xfId="0" applyFont="1" applyFill="1" applyBorder="1" applyAlignment="1">
      <alignment/>
    </xf>
    <xf numFmtId="0" fontId="12" fillId="33" borderId="39" xfId="0" applyFont="1" applyFill="1" applyBorder="1" applyAlignment="1">
      <alignment/>
    </xf>
    <xf numFmtId="2" fontId="12" fillId="33" borderId="15" xfId="0" applyNumberFormat="1" applyFont="1" applyFill="1" applyBorder="1" applyAlignment="1">
      <alignment/>
    </xf>
    <xf numFmtId="1" fontId="0" fillId="33" borderId="17" xfId="0" applyNumberFormat="1" applyFill="1" applyBorder="1" applyAlignment="1">
      <alignment/>
    </xf>
    <xf numFmtId="0" fontId="0" fillId="33" borderId="0" xfId="0" applyFill="1" applyAlignment="1">
      <alignment/>
    </xf>
    <xf numFmtId="0" fontId="15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 wrapText="1"/>
    </xf>
    <xf numFmtId="0" fontId="8" fillId="33" borderId="40" xfId="0" applyFont="1" applyFill="1" applyBorder="1" applyAlignment="1">
      <alignment horizontal="center" vertical="center" wrapText="1"/>
    </xf>
    <xf numFmtId="0" fontId="8" fillId="33" borderId="41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/>
    </xf>
    <xf numFmtId="188" fontId="3" fillId="33" borderId="15" xfId="0" applyNumberFormat="1" applyFont="1" applyFill="1" applyBorder="1" applyAlignment="1">
      <alignment horizontal="center" vertical="center"/>
    </xf>
    <xf numFmtId="0" fontId="9" fillId="33" borderId="16" xfId="0" applyFont="1" applyFill="1" applyBorder="1" applyAlignment="1">
      <alignment vertical="center"/>
    </xf>
    <xf numFmtId="188" fontId="0" fillId="33" borderId="17" xfId="0" applyNumberFormat="1" applyFont="1" applyFill="1" applyBorder="1" applyAlignment="1">
      <alignment horizontal="center" wrapText="1"/>
    </xf>
    <xf numFmtId="0" fontId="4" fillId="33" borderId="18" xfId="0" applyFont="1" applyFill="1" applyBorder="1" applyAlignment="1">
      <alignment wrapText="1"/>
    </xf>
    <xf numFmtId="0" fontId="0" fillId="33" borderId="0" xfId="0" applyFill="1" applyAlignment="1">
      <alignment wrapText="1"/>
    </xf>
    <xf numFmtId="188" fontId="0" fillId="33" borderId="11" xfId="0" applyNumberFormat="1" applyFont="1" applyFill="1" applyBorder="1" applyAlignment="1">
      <alignment horizontal="center"/>
    </xf>
    <xf numFmtId="0" fontId="4" fillId="33" borderId="27" xfId="0" applyFont="1" applyFill="1" applyBorder="1" applyAlignment="1">
      <alignment wrapText="1"/>
    </xf>
    <xf numFmtId="188" fontId="0" fillId="33" borderId="20" xfId="0" applyNumberFormat="1" applyFont="1" applyFill="1" applyBorder="1" applyAlignment="1">
      <alignment horizontal="center"/>
    </xf>
    <xf numFmtId="0" fontId="4" fillId="33" borderId="42" xfId="0" applyFont="1" applyFill="1" applyBorder="1" applyAlignment="1">
      <alignment horizontal="left" vertical="center" wrapText="1"/>
    </xf>
    <xf numFmtId="188" fontId="12" fillId="33" borderId="15" xfId="0" applyNumberFormat="1" applyFont="1" applyFill="1" applyBorder="1" applyAlignment="1">
      <alignment horizontal="center"/>
    </xf>
    <xf numFmtId="0" fontId="9" fillId="33" borderId="16" xfId="0" applyFont="1" applyFill="1" applyBorder="1" applyAlignment="1">
      <alignment horizontal="left" vertical="center" wrapText="1"/>
    </xf>
    <xf numFmtId="188" fontId="3" fillId="33" borderId="10" xfId="0" applyNumberFormat="1" applyFont="1" applyFill="1" applyBorder="1" applyAlignment="1">
      <alignment horizontal="center"/>
    </xf>
    <xf numFmtId="0" fontId="9" fillId="33" borderId="22" xfId="0" applyFont="1" applyFill="1" applyBorder="1" applyAlignment="1">
      <alignment horizontal="left" vertical="center" wrapText="1"/>
    </xf>
    <xf numFmtId="188" fontId="0" fillId="33" borderId="17" xfId="0" applyNumberFormat="1" applyFill="1" applyBorder="1" applyAlignment="1">
      <alignment horizontal="center"/>
    </xf>
    <xf numFmtId="188" fontId="0" fillId="33" borderId="11" xfId="0" applyNumberFormat="1" applyFill="1" applyBorder="1" applyAlignment="1">
      <alignment horizontal="center"/>
    </xf>
    <xf numFmtId="188" fontId="0" fillId="33" borderId="23" xfId="0" applyNumberFormat="1" applyFill="1" applyBorder="1" applyAlignment="1">
      <alignment horizontal="center"/>
    </xf>
    <xf numFmtId="0" fontId="4" fillId="33" borderId="0" xfId="0" applyFont="1" applyFill="1" applyBorder="1" applyAlignment="1">
      <alignment wrapText="1"/>
    </xf>
    <xf numFmtId="0" fontId="9" fillId="33" borderId="22" xfId="0" applyFont="1" applyFill="1" applyBorder="1" applyAlignment="1">
      <alignment/>
    </xf>
    <xf numFmtId="188" fontId="1" fillId="33" borderId="24" xfId="0" applyNumberFormat="1" applyFont="1" applyFill="1" applyBorder="1" applyAlignment="1">
      <alignment horizontal="center"/>
    </xf>
    <xf numFmtId="0" fontId="1" fillId="33" borderId="43" xfId="0" applyFont="1" applyFill="1" applyBorder="1" applyAlignment="1">
      <alignment wrapText="1"/>
    </xf>
    <xf numFmtId="188" fontId="1" fillId="33" borderId="17" xfId="0" applyNumberFormat="1" applyFont="1" applyFill="1" applyBorder="1" applyAlignment="1">
      <alignment horizontal="center"/>
    </xf>
    <xf numFmtId="0" fontId="0" fillId="33" borderId="27" xfId="0" applyFill="1" applyBorder="1" applyAlignment="1">
      <alignment wrapText="1"/>
    </xf>
    <xf numFmtId="0" fontId="0" fillId="33" borderId="18" xfId="0" applyFill="1" applyBorder="1" applyAlignment="1">
      <alignment wrapText="1"/>
    </xf>
    <xf numFmtId="188" fontId="1" fillId="33" borderId="23" xfId="0" applyNumberFormat="1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188" fontId="1" fillId="33" borderId="11" xfId="0" applyNumberFormat="1" applyFont="1" applyFill="1" applyBorder="1" applyAlignment="1">
      <alignment horizontal="center"/>
    </xf>
    <xf numFmtId="0" fontId="0" fillId="33" borderId="19" xfId="0" applyFont="1" applyFill="1" applyBorder="1" applyAlignment="1">
      <alignment wrapText="1"/>
    </xf>
    <xf numFmtId="0" fontId="4" fillId="33" borderId="0" xfId="0" applyFont="1" applyFill="1" applyBorder="1" applyAlignment="1">
      <alignment/>
    </xf>
    <xf numFmtId="188" fontId="3" fillId="33" borderId="10" xfId="0" applyNumberFormat="1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vertical="center"/>
    </xf>
    <xf numFmtId="0" fontId="10" fillId="33" borderId="0" xfId="0" applyFont="1" applyFill="1" applyAlignment="1">
      <alignment/>
    </xf>
    <xf numFmtId="188" fontId="0" fillId="33" borderId="11" xfId="0" applyNumberFormat="1" applyFont="1" applyFill="1" applyBorder="1" applyAlignment="1">
      <alignment horizontal="center"/>
    </xf>
    <xf numFmtId="188" fontId="0" fillId="33" borderId="12" xfId="0" applyNumberFormat="1" applyFont="1" applyFill="1" applyBorder="1" applyAlignment="1">
      <alignment horizontal="center"/>
    </xf>
    <xf numFmtId="188" fontId="0" fillId="33" borderId="17" xfId="0" applyNumberFormat="1" applyFont="1" applyFill="1" applyBorder="1" applyAlignment="1">
      <alignment horizontal="center"/>
    </xf>
    <xf numFmtId="0" fontId="4" fillId="33" borderId="14" xfId="0" applyFont="1" applyFill="1" applyBorder="1" applyAlignment="1">
      <alignment/>
    </xf>
    <xf numFmtId="0" fontId="3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1" fillId="33" borderId="17" xfId="0" applyFont="1" applyFill="1" applyBorder="1" applyAlignment="1">
      <alignment horizontal="center"/>
    </xf>
    <xf numFmtId="0" fontId="4" fillId="33" borderId="0" xfId="0" applyFont="1" applyFill="1" applyAlignment="1">
      <alignment/>
    </xf>
    <xf numFmtId="0" fontId="1" fillId="33" borderId="20" xfId="0" applyFont="1" applyFill="1" applyBorder="1" applyAlignment="1">
      <alignment horizontal="center"/>
    </xf>
    <xf numFmtId="0" fontId="4" fillId="33" borderId="21" xfId="0" applyFont="1" applyFill="1" applyBorder="1" applyAlignment="1">
      <alignment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/>
    </xf>
    <xf numFmtId="0" fontId="1" fillId="33" borderId="23" xfId="0" applyFont="1" applyFill="1" applyBorder="1" applyAlignment="1">
      <alignment horizontal="center"/>
    </xf>
    <xf numFmtId="0" fontId="4" fillId="33" borderId="18" xfId="0" applyFont="1" applyFill="1" applyBorder="1" applyAlignment="1">
      <alignment/>
    </xf>
    <xf numFmtId="0" fontId="1" fillId="33" borderId="1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9" fillId="33" borderId="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5" fillId="33" borderId="22" xfId="0" applyFont="1" applyFill="1" applyBorder="1" applyAlignment="1">
      <alignment/>
    </xf>
    <xf numFmtId="0" fontId="14" fillId="33" borderId="0" xfId="0" applyFont="1" applyFill="1" applyAlignment="1">
      <alignment/>
    </xf>
    <xf numFmtId="0" fontId="1" fillId="33" borderId="0" xfId="0" applyFont="1" applyFill="1" applyAlignment="1">
      <alignment horizontal="right"/>
    </xf>
    <xf numFmtId="0" fontId="11" fillId="33" borderId="10" xfId="0" applyFont="1" applyFill="1" applyBorder="1" applyAlignment="1">
      <alignment horizontal="center" vertical="center" wrapText="1"/>
    </xf>
    <xf numFmtId="0" fontId="11" fillId="33" borderId="22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" fontId="0" fillId="33" borderId="10" xfId="0" applyNumberFormat="1" applyFill="1" applyBorder="1" applyAlignment="1">
      <alignment horizontal="center" vertical="center" wrapText="1"/>
    </xf>
    <xf numFmtId="2" fontId="0" fillId="33" borderId="10" xfId="0" applyNumberFormat="1" applyFill="1" applyBorder="1" applyAlignment="1">
      <alignment horizontal="center" vertical="center" wrapText="1"/>
    </xf>
    <xf numFmtId="188" fontId="0" fillId="33" borderId="41" xfId="0" applyNumberFormat="1" applyFill="1" applyBorder="1" applyAlignment="1">
      <alignment horizontal="center" vertical="center"/>
    </xf>
    <xf numFmtId="0" fontId="0" fillId="33" borderId="0" xfId="0" applyFill="1" applyBorder="1" applyAlignment="1">
      <alignment/>
    </xf>
    <xf numFmtId="0" fontId="0" fillId="33" borderId="44" xfId="0" applyFill="1" applyBorder="1" applyAlignment="1">
      <alignment/>
    </xf>
    <xf numFmtId="1" fontId="0" fillId="33" borderId="24" xfId="0" applyNumberFormat="1" applyFill="1" applyBorder="1" applyAlignment="1">
      <alignment/>
    </xf>
    <xf numFmtId="2" fontId="0" fillId="33" borderId="23" xfId="0" applyNumberFormat="1" applyFill="1" applyBorder="1" applyAlignment="1">
      <alignment/>
    </xf>
    <xf numFmtId="188" fontId="0" fillId="33" borderId="11" xfId="0" applyNumberFormat="1" applyFill="1" applyBorder="1" applyAlignment="1">
      <alignment horizontal="center" vertical="center"/>
    </xf>
    <xf numFmtId="0" fontId="0" fillId="33" borderId="11" xfId="0" applyFill="1" applyBorder="1" applyAlignment="1">
      <alignment wrapText="1"/>
    </xf>
    <xf numFmtId="0" fontId="0" fillId="33" borderId="45" xfId="0" applyFill="1" applyBorder="1" applyAlignment="1">
      <alignment/>
    </xf>
    <xf numFmtId="0" fontId="0" fillId="33" borderId="19" xfId="0" applyFill="1" applyBorder="1" applyAlignment="1">
      <alignment wrapText="1"/>
    </xf>
    <xf numFmtId="0" fontId="0" fillId="33" borderId="11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wrapText="1"/>
    </xf>
    <xf numFmtId="49" fontId="0" fillId="33" borderId="11" xfId="0" applyNumberFormat="1" applyFill="1" applyBorder="1" applyAlignment="1">
      <alignment horizontal="center" vertical="center"/>
    </xf>
    <xf numFmtId="0" fontId="0" fillId="33" borderId="26" xfId="0" applyFill="1" applyBorder="1" applyAlignment="1">
      <alignment wrapText="1"/>
    </xf>
    <xf numFmtId="0" fontId="0" fillId="33" borderId="19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 vertical="center"/>
    </xf>
    <xf numFmtId="0" fontId="0" fillId="33" borderId="19" xfId="0" applyFont="1" applyFill="1" applyBorder="1" applyAlignment="1">
      <alignment wrapText="1"/>
    </xf>
    <xf numFmtId="0" fontId="1" fillId="33" borderId="11" xfId="0" applyFont="1" applyFill="1" applyBorder="1" applyAlignment="1">
      <alignment horizontal="center" vertical="center"/>
    </xf>
    <xf numFmtId="0" fontId="1" fillId="33" borderId="19" xfId="0" applyFont="1" applyFill="1" applyBorder="1" applyAlignment="1">
      <alignment horizontal="left" vertical="center" wrapText="1"/>
    </xf>
    <xf numFmtId="0" fontId="1" fillId="33" borderId="19" xfId="0" applyFont="1" applyFill="1" applyBorder="1" applyAlignment="1">
      <alignment wrapText="1"/>
    </xf>
    <xf numFmtId="49" fontId="1" fillId="33" borderId="11" xfId="0" applyNumberFormat="1" applyFont="1" applyFill="1" applyBorder="1" applyAlignment="1">
      <alignment horizontal="center"/>
    </xf>
    <xf numFmtId="49" fontId="1" fillId="33" borderId="12" xfId="0" applyNumberFormat="1" applyFont="1" applyFill="1" applyBorder="1" applyAlignment="1">
      <alignment horizontal="center"/>
    </xf>
    <xf numFmtId="0" fontId="0" fillId="33" borderId="14" xfId="0" applyFill="1" applyBorder="1" applyAlignment="1">
      <alignment/>
    </xf>
    <xf numFmtId="0" fontId="0" fillId="33" borderId="4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2" xfId="0" applyFill="1" applyBorder="1" applyAlignment="1">
      <alignment/>
    </xf>
    <xf numFmtId="49" fontId="11" fillId="33" borderId="10" xfId="0" applyNumberFormat="1" applyFont="1" applyFill="1" applyBorder="1" applyAlignment="1">
      <alignment horizontal="center" vertical="center"/>
    </xf>
    <xf numFmtId="0" fontId="11" fillId="33" borderId="22" xfId="0" applyNumberFormat="1" applyFont="1" applyFill="1" applyBorder="1" applyAlignment="1">
      <alignment horizontal="left" vertical="center" wrapText="1"/>
    </xf>
    <xf numFmtId="0" fontId="0" fillId="33" borderId="10" xfId="0" applyFill="1" applyBorder="1" applyAlignment="1">
      <alignment/>
    </xf>
    <xf numFmtId="2" fontId="0" fillId="33" borderId="10" xfId="0" applyNumberFormat="1" applyFill="1" applyBorder="1" applyAlignment="1">
      <alignment horizontal="center" wrapText="1"/>
    </xf>
    <xf numFmtId="49" fontId="1" fillId="33" borderId="10" xfId="0" applyNumberFormat="1" applyFont="1" applyFill="1" applyBorder="1" applyAlignment="1">
      <alignment horizontal="center" vertical="center"/>
    </xf>
    <xf numFmtId="0" fontId="1" fillId="33" borderId="22" xfId="0" applyNumberFormat="1" applyFont="1" applyFill="1" applyBorder="1" applyAlignment="1">
      <alignment horizontal="left" vertical="center" wrapText="1"/>
    </xf>
    <xf numFmtId="0" fontId="1" fillId="33" borderId="17" xfId="0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 wrapText="1"/>
    </xf>
    <xf numFmtId="0" fontId="0" fillId="33" borderId="17" xfId="0" applyFill="1" applyBorder="1" applyAlignment="1">
      <alignment/>
    </xf>
    <xf numFmtId="3" fontId="1" fillId="33" borderId="17" xfId="0" applyNumberFormat="1" applyFont="1" applyFill="1" applyBorder="1" applyAlignment="1">
      <alignment horizontal="center" vertical="center"/>
    </xf>
    <xf numFmtId="0" fontId="1" fillId="33" borderId="18" xfId="0" applyFont="1" applyFill="1" applyBorder="1" applyAlignment="1">
      <alignment/>
    </xf>
    <xf numFmtId="0" fontId="0" fillId="33" borderId="18" xfId="0" applyFill="1" applyBorder="1" applyAlignment="1">
      <alignment/>
    </xf>
    <xf numFmtId="0" fontId="1" fillId="33" borderId="18" xfId="0" applyFont="1" applyFill="1" applyBorder="1" applyAlignment="1">
      <alignment vertical="top" wrapText="1"/>
    </xf>
    <xf numFmtId="0" fontId="1" fillId="33" borderId="19" xfId="0" applyFont="1" applyFill="1" applyBorder="1" applyAlignment="1">
      <alignment horizontal="left" wrapText="1"/>
    </xf>
    <xf numFmtId="0" fontId="1" fillId="33" borderId="19" xfId="0" applyFont="1" applyFill="1" applyBorder="1" applyAlignment="1">
      <alignment/>
    </xf>
    <xf numFmtId="0" fontId="7" fillId="33" borderId="11" xfId="0" applyFont="1" applyFill="1" applyBorder="1" applyAlignment="1">
      <alignment horizontal="center" vertical="center"/>
    </xf>
    <xf numFmtId="0" fontId="7" fillId="33" borderId="11" xfId="0" applyFont="1" applyFill="1" applyBorder="1" applyAlignment="1">
      <alignment horizontal="center"/>
    </xf>
    <xf numFmtId="0" fontId="1" fillId="33" borderId="26" xfId="0" applyNumberFormat="1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center" vertical="center"/>
    </xf>
    <xf numFmtId="0" fontId="0" fillId="33" borderId="23" xfId="0" applyFill="1" applyBorder="1" applyAlignment="1">
      <alignment/>
    </xf>
    <xf numFmtId="0" fontId="3" fillId="33" borderId="1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wrapText="1"/>
    </xf>
    <xf numFmtId="0" fontId="0" fillId="33" borderId="22" xfId="0" applyFill="1" applyBorder="1" applyAlignment="1">
      <alignment/>
    </xf>
    <xf numFmtId="2" fontId="0" fillId="33" borderId="10" xfId="0" applyNumberFormat="1" applyFont="1" applyFill="1" applyBorder="1" applyAlignment="1">
      <alignment horizontal="center" wrapText="1"/>
    </xf>
    <xf numFmtId="0" fontId="6" fillId="33" borderId="0" xfId="0" applyFont="1" applyFill="1" applyAlignment="1">
      <alignment/>
    </xf>
    <xf numFmtId="0" fontId="4" fillId="33" borderId="12" xfId="0" applyFont="1" applyFill="1" applyBorder="1" applyAlignment="1">
      <alignment/>
    </xf>
    <xf numFmtId="2" fontId="0" fillId="33" borderId="14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7" fillId="33" borderId="0" xfId="0" applyFont="1" applyFill="1" applyAlignment="1">
      <alignment horizontal="left"/>
    </xf>
    <xf numFmtId="0" fontId="2" fillId="33" borderId="0" xfId="0" applyFont="1" applyFill="1" applyAlignment="1">
      <alignment horizontal="center"/>
    </xf>
    <xf numFmtId="0" fontId="0" fillId="33" borderId="16" xfId="0" applyFill="1" applyBorder="1" applyAlignment="1">
      <alignment horizontal="center"/>
    </xf>
    <xf numFmtId="0" fontId="1" fillId="33" borderId="47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41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4" fillId="33" borderId="41" xfId="0" applyFont="1" applyFill="1" applyBorder="1" applyAlignment="1">
      <alignment horizontal="center" vertical="center" wrapText="1"/>
    </xf>
    <xf numFmtId="0" fontId="4" fillId="33" borderId="23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5" fillId="33" borderId="40" xfId="0" applyFont="1" applyFill="1" applyBorder="1" applyAlignment="1">
      <alignment horizontal="left"/>
    </xf>
    <xf numFmtId="0" fontId="5" fillId="33" borderId="48" xfId="0" applyFont="1" applyFill="1" applyBorder="1" applyAlignment="1">
      <alignment horizontal="left"/>
    </xf>
    <xf numFmtId="0" fontId="3" fillId="33" borderId="41" xfId="0" applyFont="1" applyFill="1" applyBorder="1" applyAlignment="1">
      <alignment horizontal="center" vertical="center" wrapText="1"/>
    </xf>
    <xf numFmtId="0" fontId="3" fillId="33" borderId="23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zoomScalePageLayoutView="0" workbookViewId="0" topLeftCell="A1">
      <selection activeCell="J14" sqref="J14"/>
    </sheetView>
  </sheetViews>
  <sheetFormatPr defaultColWidth="9.140625" defaultRowHeight="12.75"/>
  <cols>
    <col min="1" max="1" width="11.7109375" style="62" customWidth="1"/>
    <col min="2" max="2" width="47.57421875" style="62" customWidth="1"/>
    <col min="3" max="3" width="8.421875" style="62" customWidth="1"/>
    <col min="4" max="4" width="7.8515625" style="62" customWidth="1"/>
    <col min="5" max="5" width="7.7109375" style="62" customWidth="1"/>
    <col min="6" max="6" width="9.140625" style="62" customWidth="1"/>
    <col min="7" max="7" width="8.28125" style="62" customWidth="1"/>
    <col min="8" max="16384" width="9.140625" style="62" customWidth="1"/>
  </cols>
  <sheetData>
    <row r="1" spans="2:7" ht="9" customHeight="1">
      <c r="B1" s="120"/>
      <c r="C1" s="120"/>
      <c r="D1" s="120"/>
      <c r="E1" s="120"/>
      <c r="F1" s="120"/>
      <c r="G1" s="120"/>
    </row>
    <row r="2" spans="1:7" ht="12.75">
      <c r="A2" s="181" t="s">
        <v>104</v>
      </c>
      <c r="B2" s="181"/>
      <c r="C2" s="181"/>
      <c r="D2" s="181"/>
      <c r="E2" s="181"/>
      <c r="F2" s="181"/>
      <c r="G2" s="181"/>
    </row>
    <row r="3" spans="1:7" ht="12.75" customHeight="1">
      <c r="A3" s="181" t="s">
        <v>138</v>
      </c>
      <c r="B3" s="181"/>
      <c r="C3" s="181"/>
      <c r="D3" s="181"/>
      <c r="E3" s="181"/>
      <c r="F3" s="181"/>
      <c r="G3" s="181"/>
    </row>
    <row r="4" spans="5:7" ht="11.25" customHeight="1" thickBot="1">
      <c r="E4" s="182" t="s">
        <v>0</v>
      </c>
      <c r="F4" s="182"/>
      <c r="G4" s="182"/>
    </row>
    <row r="5" spans="1:7" ht="12.75">
      <c r="A5" s="194" t="s">
        <v>1</v>
      </c>
      <c r="B5" s="194" t="s">
        <v>2</v>
      </c>
      <c r="C5" s="186" t="s">
        <v>83</v>
      </c>
      <c r="D5" s="186" t="s">
        <v>85</v>
      </c>
      <c r="E5" s="183" t="s">
        <v>3</v>
      </c>
      <c r="F5" s="186" t="s">
        <v>84</v>
      </c>
      <c r="G5" s="189" t="s">
        <v>86</v>
      </c>
    </row>
    <row r="6" spans="1:7" ht="12.75">
      <c r="A6" s="195"/>
      <c r="B6" s="195"/>
      <c r="C6" s="187"/>
      <c r="D6" s="187"/>
      <c r="E6" s="184"/>
      <c r="F6" s="187"/>
      <c r="G6" s="190"/>
    </row>
    <row r="7" spans="1:7" ht="21" customHeight="1" thickBot="1">
      <c r="A7" s="196"/>
      <c r="B7" s="196"/>
      <c r="C7" s="188"/>
      <c r="D7" s="188"/>
      <c r="E7" s="185"/>
      <c r="F7" s="188"/>
      <c r="G7" s="191"/>
    </row>
    <row r="8" spans="1:7" ht="16.5" customHeight="1" thickBot="1">
      <c r="A8" s="121" t="s">
        <v>4</v>
      </c>
      <c r="B8" s="122" t="s">
        <v>5</v>
      </c>
      <c r="C8" s="123">
        <f>SUM(C9:C25)</f>
        <v>346292</v>
      </c>
      <c r="D8" s="124">
        <f>SUM(D9:D25)</f>
        <v>317529.5833333334</v>
      </c>
      <c r="E8" s="124">
        <f>SUM(E9:E25)</f>
        <v>347599</v>
      </c>
      <c r="F8" s="125">
        <f>E8/D8*100</f>
        <v>109.46980005799982</v>
      </c>
      <c r="G8" s="125">
        <f aca="true" t="shared" si="0" ref="G8:G16">E8/C8*100</f>
        <v>100.3774271424116</v>
      </c>
    </row>
    <row r="9" spans="1:7" ht="13.5" customHeight="1">
      <c r="A9" s="126" t="s">
        <v>6</v>
      </c>
      <c r="B9" s="127" t="s">
        <v>7</v>
      </c>
      <c r="C9" s="128">
        <v>207245</v>
      </c>
      <c r="D9" s="61">
        <f>C9/12*11</f>
        <v>189974.58333333334</v>
      </c>
      <c r="E9" s="129">
        <v>211788</v>
      </c>
      <c r="F9" s="130">
        <f>E9/D9*100</f>
        <v>111.48228162100631</v>
      </c>
      <c r="G9" s="130">
        <f t="shared" si="0"/>
        <v>102.19209148592245</v>
      </c>
    </row>
    <row r="10" spans="1:7" ht="27.75" customHeight="1">
      <c r="A10" s="131" t="s">
        <v>105</v>
      </c>
      <c r="B10" s="132" t="s">
        <v>107</v>
      </c>
      <c r="C10" s="133">
        <v>11615</v>
      </c>
      <c r="D10" s="5">
        <f>C10/12*11</f>
        <v>10647.083333333332</v>
      </c>
      <c r="E10" s="5">
        <v>10758</v>
      </c>
      <c r="F10" s="2">
        <f>E10/D10*100</f>
        <v>101.04175634954802</v>
      </c>
      <c r="G10" s="2">
        <f t="shared" si="0"/>
        <v>92.62160998708566</v>
      </c>
    </row>
    <row r="11" spans="1:7" ht="27.75" customHeight="1">
      <c r="A11" s="131" t="s">
        <v>117</v>
      </c>
      <c r="B11" s="134" t="s">
        <v>118</v>
      </c>
      <c r="C11" s="133">
        <v>14300</v>
      </c>
      <c r="D11" s="5">
        <f>C11/12*11</f>
        <v>13108.333333333334</v>
      </c>
      <c r="E11" s="5">
        <v>13950</v>
      </c>
      <c r="F11" s="2">
        <f>E11/D11*100</f>
        <v>106.42085187539732</v>
      </c>
      <c r="G11" s="2">
        <f t="shared" si="0"/>
        <v>97.55244755244755</v>
      </c>
    </row>
    <row r="12" spans="1:7" ht="24.75" customHeight="1">
      <c r="A12" s="135" t="s">
        <v>8</v>
      </c>
      <c r="B12" s="136" t="s">
        <v>9</v>
      </c>
      <c r="C12" s="133">
        <v>15</v>
      </c>
      <c r="D12" s="5">
        <v>15</v>
      </c>
      <c r="E12" s="5">
        <v>16</v>
      </c>
      <c r="F12" s="2"/>
      <c r="G12" s="2">
        <f t="shared" si="0"/>
        <v>106.66666666666667</v>
      </c>
    </row>
    <row r="13" spans="1:7" ht="12" customHeight="1">
      <c r="A13" s="137" t="s">
        <v>10</v>
      </c>
      <c r="B13" s="138" t="s">
        <v>11</v>
      </c>
      <c r="C13" s="133">
        <v>1</v>
      </c>
      <c r="D13" s="5">
        <v>1</v>
      </c>
      <c r="E13" s="139">
        <v>1</v>
      </c>
      <c r="F13" s="140"/>
      <c r="G13" s="140">
        <f t="shared" si="0"/>
        <v>100</v>
      </c>
    </row>
    <row r="14" spans="1:7" ht="25.5" customHeight="1">
      <c r="A14" s="137" t="s">
        <v>106</v>
      </c>
      <c r="B14" s="138" t="s">
        <v>108</v>
      </c>
      <c r="C14" s="133">
        <v>650</v>
      </c>
      <c r="D14" s="5">
        <f>C14/12*11</f>
        <v>595.8333333333333</v>
      </c>
      <c r="E14" s="139">
        <v>550</v>
      </c>
      <c r="F14" s="2">
        <f>E14/D14*100</f>
        <v>92.30769230769232</v>
      </c>
      <c r="G14" s="2">
        <f t="shared" si="0"/>
        <v>84.61538461538461</v>
      </c>
    </row>
    <row r="15" spans="1:7" ht="12.75" customHeight="1">
      <c r="A15" s="137" t="s">
        <v>12</v>
      </c>
      <c r="B15" s="138" t="s">
        <v>13</v>
      </c>
      <c r="C15" s="133">
        <v>1700</v>
      </c>
      <c r="D15" s="5">
        <f>C15/12*11</f>
        <v>1558.3333333333333</v>
      </c>
      <c r="E15" s="139">
        <v>1407</v>
      </c>
      <c r="F15" s="2">
        <f>E15/D15*100</f>
        <v>90.28877005347594</v>
      </c>
      <c r="G15" s="2">
        <f t="shared" si="0"/>
        <v>82.76470588235294</v>
      </c>
    </row>
    <row r="16" spans="1:7" ht="12.75">
      <c r="A16" s="141" t="s">
        <v>14</v>
      </c>
      <c r="B16" s="139" t="s">
        <v>15</v>
      </c>
      <c r="C16" s="133">
        <v>5982</v>
      </c>
      <c r="D16" s="5">
        <f>C16/12*11</f>
        <v>5483.5</v>
      </c>
      <c r="E16" s="139">
        <v>5887</v>
      </c>
      <c r="F16" s="2">
        <f>E16/D16*100</f>
        <v>107.3584389532233</v>
      </c>
      <c r="G16" s="2">
        <f t="shared" si="0"/>
        <v>98.41190237378802</v>
      </c>
    </row>
    <row r="17" spans="1:7" ht="12.75">
      <c r="A17" s="141" t="s">
        <v>16</v>
      </c>
      <c r="B17" s="14" t="s">
        <v>17</v>
      </c>
      <c r="C17" s="133">
        <v>102</v>
      </c>
      <c r="D17" s="5">
        <f>C17/12*11</f>
        <v>93.5</v>
      </c>
      <c r="E17" s="139">
        <v>94</v>
      </c>
      <c r="F17" s="2" t="s">
        <v>135</v>
      </c>
      <c r="G17" s="2" t="s">
        <v>135</v>
      </c>
    </row>
    <row r="18" spans="1:7" ht="25.5">
      <c r="A18" s="141" t="s">
        <v>18</v>
      </c>
      <c r="B18" s="142" t="s">
        <v>87</v>
      </c>
      <c r="C18" s="133"/>
      <c r="D18" s="5"/>
      <c r="E18" s="139"/>
      <c r="F18" s="2"/>
      <c r="G18" s="2"/>
    </row>
    <row r="19" spans="1:7" ht="24" customHeight="1">
      <c r="A19" s="143" t="s">
        <v>19</v>
      </c>
      <c r="B19" s="136" t="s">
        <v>88</v>
      </c>
      <c r="C19" s="133">
        <v>14249</v>
      </c>
      <c r="D19" s="5">
        <f>C19/12*11</f>
        <v>13061.583333333334</v>
      </c>
      <c r="E19" s="139">
        <v>13208</v>
      </c>
      <c r="F19" s="2">
        <f>E19/D19*100</f>
        <v>101.12097180663395</v>
      </c>
      <c r="G19" s="2">
        <f>E19/C19*100</f>
        <v>92.69422415608113</v>
      </c>
    </row>
    <row r="20" spans="1:7" ht="15" customHeight="1">
      <c r="A20" s="143" t="s">
        <v>20</v>
      </c>
      <c r="B20" s="144" t="s">
        <v>21</v>
      </c>
      <c r="C20" s="133">
        <v>38</v>
      </c>
      <c r="D20" s="5">
        <v>38</v>
      </c>
      <c r="E20" s="139">
        <v>38</v>
      </c>
      <c r="F20" s="2"/>
      <c r="G20" s="2"/>
    </row>
    <row r="21" spans="1:7" ht="25.5">
      <c r="A21" s="141" t="s">
        <v>22</v>
      </c>
      <c r="B21" s="145" t="s">
        <v>23</v>
      </c>
      <c r="C21" s="133">
        <v>1171</v>
      </c>
      <c r="D21" s="5">
        <f>C21/12*11</f>
        <v>1073.4166666666665</v>
      </c>
      <c r="E21" s="139">
        <v>1166</v>
      </c>
      <c r="F21" s="2" t="s">
        <v>135</v>
      </c>
      <c r="G21" s="2" t="s">
        <v>135</v>
      </c>
    </row>
    <row r="22" spans="1:7" ht="25.5">
      <c r="A22" s="141" t="s">
        <v>24</v>
      </c>
      <c r="B22" s="145" t="s">
        <v>25</v>
      </c>
      <c r="C22" s="133">
        <v>87314</v>
      </c>
      <c r="D22" s="5">
        <f>C22/12*11</f>
        <v>80037.83333333334</v>
      </c>
      <c r="E22" s="139">
        <v>86841</v>
      </c>
      <c r="F22" s="2">
        <f>E22/D22*100</f>
        <v>108.49993857071757</v>
      </c>
      <c r="G22" s="2">
        <f>E22/C22*100</f>
        <v>99.45827702315779</v>
      </c>
    </row>
    <row r="23" spans="1:7" ht="12.75">
      <c r="A23" s="146" t="s">
        <v>26</v>
      </c>
      <c r="B23" s="145" t="s">
        <v>27</v>
      </c>
      <c r="C23" s="133"/>
      <c r="D23" s="5"/>
      <c r="E23" s="139"/>
      <c r="F23" s="2"/>
      <c r="G23" s="2"/>
    </row>
    <row r="24" spans="1:7" ht="15.75" customHeight="1">
      <c r="A24" s="141" t="s">
        <v>28</v>
      </c>
      <c r="B24" s="145" t="s">
        <v>29</v>
      </c>
      <c r="C24" s="133">
        <v>821</v>
      </c>
      <c r="D24" s="5">
        <f>C24/12*11</f>
        <v>752.5833333333334</v>
      </c>
      <c r="E24" s="139">
        <v>807</v>
      </c>
      <c r="F24" s="2">
        <f>E24/D24*100</f>
        <v>107.23064998339053</v>
      </c>
      <c r="G24" s="2">
        <f>E24/C24*100</f>
        <v>98.29476248477467</v>
      </c>
    </row>
    <row r="25" spans="1:7" ht="13.5" thickBot="1">
      <c r="A25" s="147" t="s">
        <v>30</v>
      </c>
      <c r="B25" s="148" t="s">
        <v>31</v>
      </c>
      <c r="C25" s="149">
        <v>1089</v>
      </c>
      <c r="D25" s="150">
        <v>1089</v>
      </c>
      <c r="E25" s="148">
        <v>1088</v>
      </c>
      <c r="F25" s="179">
        <f>E25/D25*100</f>
        <v>99.90817263544535</v>
      </c>
      <c r="G25" s="179">
        <f>E25/C25*100</f>
        <v>99.90817263544535</v>
      </c>
    </row>
    <row r="26" spans="1:7" ht="15" customHeight="1" thickBot="1">
      <c r="A26" s="152" t="s">
        <v>32</v>
      </c>
      <c r="B26" s="153" t="s">
        <v>33</v>
      </c>
      <c r="C26" s="154">
        <f>C27+C37++C38+C39</f>
        <v>713633</v>
      </c>
      <c r="D26" s="154">
        <f>D27+D37+D38+D39</f>
        <v>662623</v>
      </c>
      <c r="E26" s="154">
        <f>E27+E37+E38+E39</f>
        <v>662623</v>
      </c>
      <c r="F26" s="155">
        <f>E26/D26*100</f>
        <v>100</v>
      </c>
      <c r="G26" s="155">
        <f aca="true" t="shared" si="1" ref="G26:G32">E26/C26*100</f>
        <v>92.85206821993938</v>
      </c>
    </row>
    <row r="27" spans="1:7" ht="28.5" customHeight="1" thickBot="1">
      <c r="A27" s="156" t="s">
        <v>34</v>
      </c>
      <c r="B27" s="157" t="s">
        <v>35</v>
      </c>
      <c r="C27" s="154">
        <f>SUM(C28,C32,C35,C36)</f>
        <v>717770</v>
      </c>
      <c r="D27" s="154">
        <f>SUM(D28,D32,D35,D36)</f>
        <v>666760</v>
      </c>
      <c r="E27" s="154">
        <f>SUM(E28,E32,E35,E36)</f>
        <v>666760</v>
      </c>
      <c r="F27" s="155">
        <f>E27/D27*100</f>
        <v>100</v>
      </c>
      <c r="G27" s="155">
        <f t="shared" si="1"/>
        <v>92.89326664530421</v>
      </c>
    </row>
    <row r="28" spans="1:7" ht="25.5">
      <c r="A28" s="158" t="s">
        <v>125</v>
      </c>
      <c r="B28" s="159" t="s">
        <v>124</v>
      </c>
      <c r="C28" s="61">
        <f>C29+C30+C31</f>
        <v>133995</v>
      </c>
      <c r="D28" s="160">
        <f>D29+D30+D31</f>
        <v>125200</v>
      </c>
      <c r="E28" s="160">
        <f>E29+E30+E31</f>
        <v>125200</v>
      </c>
      <c r="F28" s="2">
        <f aca="true" t="shared" si="2" ref="F28:F36">E28/D28*100</f>
        <v>100</v>
      </c>
      <c r="G28" s="2">
        <f t="shared" si="1"/>
        <v>93.43632225083024</v>
      </c>
    </row>
    <row r="29" spans="1:7" ht="12.75">
      <c r="A29" s="161">
        <v>20215001</v>
      </c>
      <c r="B29" s="162" t="s">
        <v>89</v>
      </c>
      <c r="C29" s="61">
        <v>78073</v>
      </c>
      <c r="D29" s="160">
        <v>72680</v>
      </c>
      <c r="E29" s="163">
        <v>72680</v>
      </c>
      <c r="F29" s="2">
        <f t="shared" si="2"/>
        <v>100</v>
      </c>
      <c r="G29" s="2">
        <f t="shared" si="1"/>
        <v>93.09236227633113</v>
      </c>
    </row>
    <row r="30" spans="1:7" ht="32.25" customHeight="1">
      <c r="A30" s="161">
        <v>20215002</v>
      </c>
      <c r="B30" s="164" t="s">
        <v>132</v>
      </c>
      <c r="C30" s="61">
        <v>55665</v>
      </c>
      <c r="D30" s="160">
        <v>52263</v>
      </c>
      <c r="E30" s="163">
        <v>52263</v>
      </c>
      <c r="F30" s="2">
        <f t="shared" si="2"/>
        <v>100</v>
      </c>
      <c r="G30" s="2">
        <f t="shared" si="1"/>
        <v>93.88843977364591</v>
      </c>
    </row>
    <row r="31" spans="1:7" ht="38.25">
      <c r="A31" s="161" t="s">
        <v>136</v>
      </c>
      <c r="B31" s="164" t="s">
        <v>137</v>
      </c>
      <c r="C31" s="61">
        <v>257</v>
      </c>
      <c r="D31" s="160">
        <v>257</v>
      </c>
      <c r="E31" s="163">
        <v>257</v>
      </c>
      <c r="F31" s="2"/>
      <c r="G31" s="2"/>
    </row>
    <row r="32" spans="1:7" ht="29.25" customHeight="1">
      <c r="A32" s="143" t="s">
        <v>120</v>
      </c>
      <c r="B32" s="145" t="s">
        <v>121</v>
      </c>
      <c r="C32" s="140">
        <v>275735</v>
      </c>
      <c r="D32" s="140">
        <v>249134</v>
      </c>
      <c r="E32" s="139">
        <v>249134</v>
      </c>
      <c r="F32" s="2">
        <f t="shared" si="2"/>
        <v>100</v>
      </c>
      <c r="G32" s="2">
        <f t="shared" si="1"/>
        <v>90.35269370953995</v>
      </c>
    </row>
    <row r="33" spans="1:7" ht="51" hidden="1">
      <c r="A33" s="143" t="s">
        <v>90</v>
      </c>
      <c r="B33" s="165" t="s">
        <v>91</v>
      </c>
      <c r="C33" s="140"/>
      <c r="D33" s="140"/>
      <c r="E33" s="139"/>
      <c r="F33" s="2" t="e">
        <f t="shared" si="2"/>
        <v>#DIV/0!</v>
      </c>
      <c r="G33" s="2"/>
    </row>
    <row r="34" spans="1:7" ht="12.75" customHeight="1" hidden="1">
      <c r="A34" s="135"/>
      <c r="B34" s="166"/>
      <c r="C34" s="140"/>
      <c r="D34" s="140"/>
      <c r="E34" s="139"/>
      <c r="F34" s="2" t="e">
        <f t="shared" si="2"/>
        <v>#DIV/0!</v>
      </c>
      <c r="G34" s="2" t="e">
        <f>E34/C34*100</f>
        <v>#DIV/0!</v>
      </c>
    </row>
    <row r="35" spans="1:7" ht="31.5" customHeight="1">
      <c r="A35" s="167" t="s">
        <v>123</v>
      </c>
      <c r="B35" s="145" t="s">
        <v>122</v>
      </c>
      <c r="C35" s="140">
        <v>193965</v>
      </c>
      <c r="D35" s="140">
        <v>179959</v>
      </c>
      <c r="E35" s="139">
        <v>179959</v>
      </c>
      <c r="F35" s="2">
        <f t="shared" si="2"/>
        <v>100</v>
      </c>
      <c r="G35" s="2">
        <f>E35/C35*100</f>
        <v>92.77910963318125</v>
      </c>
    </row>
    <row r="36" spans="1:7" ht="15" customHeight="1">
      <c r="A36" s="168" t="s">
        <v>126</v>
      </c>
      <c r="B36" s="169" t="s">
        <v>36</v>
      </c>
      <c r="C36" s="140">
        <v>114075</v>
      </c>
      <c r="D36" s="140">
        <v>112467</v>
      </c>
      <c r="E36" s="139">
        <v>112467</v>
      </c>
      <c r="F36" s="2">
        <f t="shared" si="2"/>
        <v>100</v>
      </c>
      <c r="G36" s="2">
        <f>E36/C36*100</f>
        <v>98.59040105193951</v>
      </c>
    </row>
    <row r="37" spans="1:7" ht="24.75" customHeight="1">
      <c r="A37" s="143" t="s">
        <v>37</v>
      </c>
      <c r="B37" s="145" t="s">
        <v>92</v>
      </c>
      <c r="C37" s="140"/>
      <c r="D37" s="151"/>
      <c r="E37" s="148"/>
      <c r="F37" s="140"/>
      <c r="G37" s="140"/>
    </row>
    <row r="38" spans="1:7" ht="51">
      <c r="A38" s="170" t="s">
        <v>129</v>
      </c>
      <c r="B38" s="6" t="s">
        <v>130</v>
      </c>
      <c r="C38" s="151"/>
      <c r="D38" s="140"/>
      <c r="E38" s="140"/>
      <c r="F38" s="148"/>
      <c r="G38" s="151"/>
    </row>
    <row r="39" spans="1:7" ht="54" customHeight="1" thickBot="1">
      <c r="A39" s="170" t="s">
        <v>127</v>
      </c>
      <c r="B39" s="6" t="s">
        <v>93</v>
      </c>
      <c r="C39" s="151">
        <v>-4137</v>
      </c>
      <c r="D39" s="127">
        <v>-4137</v>
      </c>
      <c r="E39" s="171">
        <v>-4137</v>
      </c>
      <c r="F39" s="178">
        <f>E39/D39*100</f>
        <v>100</v>
      </c>
      <c r="G39" s="179">
        <f>E39/C39*100</f>
        <v>100</v>
      </c>
    </row>
    <row r="40" spans="1:7" ht="27" customHeight="1" thickBot="1">
      <c r="A40" s="172" t="s">
        <v>38</v>
      </c>
      <c r="B40" s="173" t="s">
        <v>39</v>
      </c>
      <c r="C40" s="154"/>
      <c r="D40" s="154"/>
      <c r="E40" s="174"/>
      <c r="F40" s="154"/>
      <c r="G40" s="154"/>
    </row>
    <row r="41" spans="1:7" ht="18" customHeight="1" thickBot="1">
      <c r="A41" s="192" t="s">
        <v>40</v>
      </c>
      <c r="B41" s="193"/>
      <c r="C41" s="154">
        <f>C8+C26</f>
        <v>1059925</v>
      </c>
      <c r="D41" s="154">
        <f>D8+D26</f>
        <v>980152.5833333334</v>
      </c>
      <c r="E41" s="154">
        <f>E8+E26</f>
        <v>1010222</v>
      </c>
      <c r="F41" s="175">
        <f>E41/D41*100</f>
        <v>103.06783017031958</v>
      </c>
      <c r="G41" s="175">
        <f>E41/C41*100</f>
        <v>95.31070594617543</v>
      </c>
    </row>
    <row r="42" ht="10.5" customHeight="1">
      <c r="A42" s="176"/>
    </row>
    <row r="43" ht="12.75" hidden="1"/>
    <row r="44" spans="1:2" ht="14.25">
      <c r="A44" s="180" t="s">
        <v>114</v>
      </c>
      <c r="B44" s="180"/>
    </row>
    <row r="45" spans="1:2" ht="14.25">
      <c r="A45" s="119" t="s">
        <v>113</v>
      </c>
      <c r="B45" s="119"/>
    </row>
    <row r="47" ht="12.75">
      <c r="A47" s="62" t="s">
        <v>115</v>
      </c>
    </row>
    <row r="48" ht="12.75">
      <c r="A48" s="62" t="s">
        <v>131</v>
      </c>
    </row>
  </sheetData>
  <sheetProtection/>
  <mergeCells count="12">
    <mergeCell ref="B5:B7"/>
    <mergeCell ref="C5:C7"/>
    <mergeCell ref="D5:D7"/>
    <mergeCell ref="A44:B44"/>
    <mergeCell ref="A2:G2"/>
    <mergeCell ref="A3:G3"/>
    <mergeCell ref="E4:G4"/>
    <mergeCell ref="E5:E7"/>
    <mergeCell ref="F5:F7"/>
    <mergeCell ref="G5:G7"/>
    <mergeCell ref="A41:B41"/>
    <mergeCell ref="A5:A7"/>
  </mergeCells>
  <printOptions/>
  <pageMargins left="0.5511811023622047" right="0.2362204724409449" top="0.1968503937007874" bottom="0.1968503937007874" header="0.196850393700787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3"/>
  <sheetViews>
    <sheetView zoomScalePageLayoutView="0" workbookViewId="0" topLeftCell="A1">
      <selection activeCell="A1" sqref="A1:IV2"/>
    </sheetView>
  </sheetViews>
  <sheetFormatPr defaultColWidth="9.140625" defaultRowHeight="12.75"/>
  <cols>
    <col min="1" max="1" width="6.7109375" style="62" customWidth="1"/>
    <col min="2" max="2" width="59.421875" style="62" customWidth="1"/>
    <col min="3" max="3" width="9.421875" style="62" customWidth="1"/>
    <col min="4" max="4" width="8.421875" style="62" hidden="1" customWidth="1"/>
    <col min="5" max="5" width="8.7109375" style="62" customWidth="1"/>
    <col min="6" max="6" width="6.7109375" style="62" hidden="1" customWidth="1"/>
    <col min="7" max="7" width="8.28125" style="62" customWidth="1"/>
    <col min="8" max="16384" width="9.140625" style="62" customWidth="1"/>
  </cols>
  <sheetData>
    <row r="1" spans="1:7" ht="12.75">
      <c r="A1" s="181" t="s">
        <v>104</v>
      </c>
      <c r="B1" s="181"/>
      <c r="C1" s="181"/>
      <c r="D1" s="181"/>
      <c r="E1" s="181"/>
      <c r="F1" s="181"/>
      <c r="G1" s="181"/>
    </row>
    <row r="2" spans="1:7" ht="12.75">
      <c r="A2" s="181" t="s">
        <v>139</v>
      </c>
      <c r="B2" s="181"/>
      <c r="C2" s="181"/>
      <c r="D2" s="181"/>
      <c r="E2" s="181"/>
      <c r="F2" s="181"/>
      <c r="G2" s="181"/>
    </row>
    <row r="3" spans="5:7" ht="12.75" customHeight="1" thickBot="1">
      <c r="E3" s="197" t="s">
        <v>41</v>
      </c>
      <c r="F3" s="197"/>
      <c r="G3" s="197"/>
    </row>
    <row r="4" spans="1:7" s="68" customFormat="1" ht="38.25" customHeight="1" thickBot="1">
      <c r="A4" s="63" t="s">
        <v>42</v>
      </c>
      <c r="B4" s="64" t="s">
        <v>43</v>
      </c>
      <c r="C4" s="65" t="s">
        <v>82</v>
      </c>
      <c r="D4" s="66" t="s">
        <v>44</v>
      </c>
      <c r="E4" s="65" t="s">
        <v>45</v>
      </c>
      <c r="F4" s="65" t="s">
        <v>46</v>
      </c>
      <c r="G4" s="67" t="s">
        <v>116</v>
      </c>
    </row>
    <row r="5" spans="1:7" ht="12" customHeight="1" thickBot="1">
      <c r="A5" s="69">
        <v>100</v>
      </c>
      <c r="B5" s="70" t="s">
        <v>47</v>
      </c>
      <c r="C5" s="7">
        <f>SUM(C6:C13)</f>
        <v>86362</v>
      </c>
      <c r="D5" s="7">
        <f>SUM(D6:D13)</f>
        <v>0</v>
      </c>
      <c r="E5" s="7">
        <f>SUM(E6:E13)</f>
        <v>77852</v>
      </c>
      <c r="F5" s="8"/>
      <c r="G5" s="9">
        <f>E5/C5*100</f>
        <v>90.14612908455108</v>
      </c>
    </row>
    <row r="6" spans="1:7" s="73" customFormat="1" ht="12.75" customHeight="1">
      <c r="A6" s="71">
        <v>102</v>
      </c>
      <c r="B6" s="72" t="s">
        <v>80</v>
      </c>
      <c r="C6" s="10">
        <v>3782</v>
      </c>
      <c r="D6" s="11"/>
      <c r="E6" s="10">
        <v>3300</v>
      </c>
      <c r="F6" s="11"/>
      <c r="G6" s="12">
        <f>E6/C6*100</f>
        <v>87.25542041248016</v>
      </c>
    </row>
    <row r="7" spans="1:7" ht="23.25" customHeight="1">
      <c r="A7" s="74">
        <v>103</v>
      </c>
      <c r="B7" s="75" t="s">
        <v>48</v>
      </c>
      <c r="C7" s="13">
        <v>874</v>
      </c>
      <c r="D7" s="14"/>
      <c r="E7" s="13">
        <v>734</v>
      </c>
      <c r="F7" s="14"/>
      <c r="G7" s="15">
        <f>E7/C7*100</f>
        <v>83.98169336384439</v>
      </c>
    </row>
    <row r="8" spans="1:7" ht="24" customHeight="1">
      <c r="A8" s="74">
        <v>104</v>
      </c>
      <c r="B8" s="75" t="s">
        <v>81</v>
      </c>
      <c r="C8" s="13">
        <v>24067</v>
      </c>
      <c r="D8" s="14"/>
      <c r="E8" s="13">
        <v>20485</v>
      </c>
      <c r="F8" s="14"/>
      <c r="G8" s="15">
        <f aca="true" t="shared" si="0" ref="G8:G14">E8/C8*100</f>
        <v>85.11654963227656</v>
      </c>
    </row>
    <row r="9" spans="1:7" ht="12.75">
      <c r="A9" s="3">
        <v>105</v>
      </c>
      <c r="B9" s="4" t="s">
        <v>119</v>
      </c>
      <c r="C9" s="16">
        <v>1</v>
      </c>
      <c r="D9" s="17"/>
      <c r="E9" s="16">
        <v>1</v>
      </c>
      <c r="F9" s="17"/>
      <c r="G9" s="15">
        <f t="shared" si="0"/>
        <v>100</v>
      </c>
    </row>
    <row r="10" spans="1:7" ht="24.75" customHeight="1">
      <c r="A10" s="3">
        <v>106</v>
      </c>
      <c r="B10" s="4" t="s">
        <v>109</v>
      </c>
      <c r="C10" s="16">
        <v>8465</v>
      </c>
      <c r="D10" s="17"/>
      <c r="E10" s="16">
        <v>7226</v>
      </c>
      <c r="F10" s="17"/>
      <c r="G10" s="15">
        <f t="shared" si="0"/>
        <v>85.36326048434731</v>
      </c>
    </row>
    <row r="11" spans="1:7" ht="14.25" customHeight="1">
      <c r="A11" s="3">
        <v>107</v>
      </c>
      <c r="B11" s="4" t="s">
        <v>110</v>
      </c>
      <c r="C11" s="16"/>
      <c r="D11" s="17"/>
      <c r="E11" s="16"/>
      <c r="F11" s="17"/>
      <c r="G11" s="15"/>
    </row>
    <row r="12" spans="1:7" ht="12.75" customHeight="1">
      <c r="A12" s="3">
        <v>111</v>
      </c>
      <c r="B12" s="4" t="s">
        <v>111</v>
      </c>
      <c r="C12" s="16">
        <v>75</v>
      </c>
      <c r="D12" s="17"/>
      <c r="E12" s="16">
        <v>0</v>
      </c>
      <c r="F12" s="17"/>
      <c r="G12" s="15">
        <f t="shared" si="0"/>
        <v>0</v>
      </c>
    </row>
    <row r="13" spans="1:7" ht="12.75" customHeight="1" thickBot="1">
      <c r="A13" s="76">
        <v>113</v>
      </c>
      <c r="B13" s="77" t="s">
        <v>50</v>
      </c>
      <c r="C13" s="18">
        <v>49098</v>
      </c>
      <c r="D13" s="19"/>
      <c r="E13" s="18">
        <v>46106</v>
      </c>
      <c r="F13" s="19"/>
      <c r="G13" s="20">
        <f t="shared" si="0"/>
        <v>93.90606542018006</v>
      </c>
    </row>
    <row r="14" spans="1:7" ht="12.75" customHeight="1" thickBot="1">
      <c r="A14" s="78">
        <v>200</v>
      </c>
      <c r="B14" s="79" t="s">
        <v>112</v>
      </c>
      <c r="C14" s="7">
        <v>673</v>
      </c>
      <c r="D14" s="8"/>
      <c r="E14" s="7">
        <v>598</v>
      </c>
      <c r="F14" s="8"/>
      <c r="G14" s="9">
        <f t="shared" si="0"/>
        <v>88.8558692421991</v>
      </c>
    </row>
    <row r="15" spans="1:7" ht="14.25" customHeight="1" thickBot="1">
      <c r="A15" s="80">
        <v>300</v>
      </c>
      <c r="B15" s="81" t="s">
        <v>134</v>
      </c>
      <c r="C15" s="1">
        <f>SUM(C16:C18)</f>
        <v>8582</v>
      </c>
      <c r="D15" s="1">
        <f>SUM(D16:D18)</f>
        <v>0</v>
      </c>
      <c r="E15" s="1">
        <f>SUM(E16:E18)</f>
        <v>7210</v>
      </c>
      <c r="F15" s="21"/>
      <c r="G15" s="9">
        <f>E15/C15*100</f>
        <v>84.01305057096248</v>
      </c>
    </row>
    <row r="16" spans="1:7" ht="26.25" customHeight="1">
      <c r="A16" s="82">
        <v>309</v>
      </c>
      <c r="B16" s="75" t="s">
        <v>94</v>
      </c>
      <c r="C16" s="22">
        <v>50</v>
      </c>
      <c r="D16" s="23"/>
      <c r="E16" s="22"/>
      <c r="F16" s="23"/>
      <c r="G16" s="15">
        <f>E16/C16</f>
        <v>0</v>
      </c>
    </row>
    <row r="17" spans="1:7" ht="13.5" customHeight="1">
      <c r="A17" s="83">
        <v>310</v>
      </c>
      <c r="B17" s="75" t="s">
        <v>51</v>
      </c>
      <c r="C17" s="13">
        <v>8218</v>
      </c>
      <c r="D17" s="14"/>
      <c r="E17" s="13">
        <v>7065</v>
      </c>
      <c r="F17" s="14"/>
      <c r="G17" s="15">
        <f aca="true" t="shared" si="1" ref="G17:G31">E17/C17*100</f>
        <v>85.96982234120225</v>
      </c>
    </row>
    <row r="18" spans="1:7" ht="24" customHeight="1" thickBot="1">
      <c r="A18" s="84">
        <v>314</v>
      </c>
      <c r="B18" s="85" t="s">
        <v>95</v>
      </c>
      <c r="C18" s="24">
        <v>314</v>
      </c>
      <c r="D18" s="25"/>
      <c r="E18" s="24">
        <v>145</v>
      </c>
      <c r="F18" s="25"/>
      <c r="G18" s="15">
        <f t="shared" si="1"/>
        <v>46.17834394904459</v>
      </c>
    </row>
    <row r="19" spans="1:7" ht="12.75" customHeight="1" thickBot="1">
      <c r="A19" s="80">
        <v>400</v>
      </c>
      <c r="B19" s="86" t="s">
        <v>52</v>
      </c>
      <c r="C19" s="1">
        <f>SUM(C20:C26)</f>
        <v>175060</v>
      </c>
      <c r="D19" s="1">
        <f>SUM(D20:D26)</f>
        <v>0</v>
      </c>
      <c r="E19" s="1">
        <f>SUM(E20:E26)</f>
        <v>155700</v>
      </c>
      <c r="F19" s="21"/>
      <c r="G19" s="9">
        <f>E19/C19*100</f>
        <v>88.94093453673027</v>
      </c>
    </row>
    <row r="20" spans="1:7" ht="12" customHeight="1">
      <c r="A20" s="87">
        <v>405</v>
      </c>
      <c r="B20" s="88" t="s">
        <v>53</v>
      </c>
      <c r="C20" s="26">
        <v>304</v>
      </c>
      <c r="D20" s="27"/>
      <c r="E20" s="26">
        <v>273</v>
      </c>
      <c r="F20" s="27"/>
      <c r="G20" s="15">
        <f t="shared" si="1"/>
        <v>89.80263157894737</v>
      </c>
    </row>
    <row r="21" spans="1:7" ht="12" customHeight="1">
      <c r="A21" s="89">
        <v>406</v>
      </c>
      <c r="B21" s="90" t="s">
        <v>54</v>
      </c>
      <c r="C21" s="22">
        <v>3316</v>
      </c>
      <c r="D21" s="23"/>
      <c r="E21" s="22">
        <v>2634</v>
      </c>
      <c r="F21" s="23"/>
      <c r="G21" s="15">
        <f t="shared" si="1"/>
        <v>79.43305186972256</v>
      </c>
    </row>
    <row r="22" spans="1:7" ht="12" customHeight="1">
      <c r="A22" s="89">
        <v>407</v>
      </c>
      <c r="B22" s="91" t="s">
        <v>55</v>
      </c>
      <c r="C22" s="22"/>
      <c r="D22" s="23"/>
      <c r="E22" s="22"/>
      <c r="F22" s="23"/>
      <c r="G22" s="15"/>
    </row>
    <row r="23" spans="1:7" ht="12" customHeight="1">
      <c r="A23" s="92">
        <v>408</v>
      </c>
      <c r="B23" s="93" t="s">
        <v>56</v>
      </c>
      <c r="C23" s="24">
        <v>1419</v>
      </c>
      <c r="D23" s="25"/>
      <c r="E23" s="24">
        <v>1249</v>
      </c>
      <c r="F23" s="25"/>
      <c r="G23" s="15">
        <f t="shared" si="1"/>
        <v>88.01973220577872</v>
      </c>
    </row>
    <row r="24" spans="1:7" ht="12" customHeight="1">
      <c r="A24" s="94">
        <v>409</v>
      </c>
      <c r="B24" s="95" t="s">
        <v>96</v>
      </c>
      <c r="C24" s="13">
        <v>168171</v>
      </c>
      <c r="D24" s="28"/>
      <c r="E24" s="29">
        <v>150868</v>
      </c>
      <c r="F24" s="30"/>
      <c r="G24" s="15">
        <f t="shared" si="1"/>
        <v>89.71106790112445</v>
      </c>
    </row>
    <row r="25" spans="1:7" ht="12" customHeight="1">
      <c r="A25" s="94">
        <v>410</v>
      </c>
      <c r="B25" s="95" t="s">
        <v>97</v>
      </c>
      <c r="C25" s="13"/>
      <c r="D25" s="28"/>
      <c r="E25" s="29"/>
      <c r="F25" s="30"/>
      <c r="G25" s="15"/>
    </row>
    <row r="26" spans="1:7" ht="12" customHeight="1" thickBot="1">
      <c r="A26" s="92">
        <v>412</v>
      </c>
      <c r="B26" s="96" t="s">
        <v>57</v>
      </c>
      <c r="C26" s="24">
        <v>1850</v>
      </c>
      <c r="D26" s="25"/>
      <c r="E26" s="24">
        <v>676</v>
      </c>
      <c r="F26" s="25"/>
      <c r="G26" s="15">
        <f t="shared" si="1"/>
        <v>36.54054054054054</v>
      </c>
    </row>
    <row r="27" spans="1:7" s="99" customFormat="1" ht="15.75" customHeight="1" thickBot="1">
      <c r="A27" s="97">
        <v>500</v>
      </c>
      <c r="B27" s="98" t="s">
        <v>58</v>
      </c>
      <c r="C27" s="31">
        <f>SUM(C28:C31)</f>
        <v>100106</v>
      </c>
      <c r="D27" s="31">
        <f>SUM(D28:D31)</f>
        <v>0</v>
      </c>
      <c r="E27" s="31">
        <f>SUM(E28:E31)</f>
        <v>84662</v>
      </c>
      <c r="F27" s="32"/>
      <c r="G27" s="9">
        <f>E27/C27*100</f>
        <v>84.57235330549618</v>
      </c>
    </row>
    <row r="28" spans="1:7" ht="12" customHeight="1">
      <c r="A28" s="100">
        <v>501</v>
      </c>
      <c r="B28" s="38" t="s">
        <v>59</v>
      </c>
      <c r="C28" s="13">
        <v>1122</v>
      </c>
      <c r="D28" s="14"/>
      <c r="E28" s="13">
        <v>1040</v>
      </c>
      <c r="F28" s="14"/>
      <c r="G28" s="15">
        <f t="shared" si="1"/>
        <v>92.6916221033868</v>
      </c>
    </row>
    <row r="29" spans="1:7" ht="12" customHeight="1">
      <c r="A29" s="100">
        <v>502</v>
      </c>
      <c r="B29" s="38" t="s">
        <v>60</v>
      </c>
      <c r="C29" s="13">
        <v>32212</v>
      </c>
      <c r="D29" s="14"/>
      <c r="E29" s="13">
        <v>30390</v>
      </c>
      <c r="F29" s="14"/>
      <c r="G29" s="15">
        <f t="shared" si="1"/>
        <v>94.3437228362101</v>
      </c>
    </row>
    <row r="30" spans="1:7" ht="12" customHeight="1">
      <c r="A30" s="101">
        <v>503</v>
      </c>
      <c r="B30" s="40" t="s">
        <v>61</v>
      </c>
      <c r="C30" s="16">
        <v>57646</v>
      </c>
      <c r="D30" s="17"/>
      <c r="E30" s="16">
        <v>45322</v>
      </c>
      <c r="F30" s="17"/>
      <c r="G30" s="15">
        <f t="shared" si="1"/>
        <v>78.62123998195885</v>
      </c>
    </row>
    <row r="31" spans="1:7" ht="12" customHeight="1" thickBot="1">
      <c r="A31" s="101">
        <v>505</v>
      </c>
      <c r="B31" s="40" t="s">
        <v>62</v>
      </c>
      <c r="C31" s="16">
        <v>9126</v>
      </c>
      <c r="D31" s="17"/>
      <c r="E31" s="16">
        <v>7910</v>
      </c>
      <c r="F31" s="17"/>
      <c r="G31" s="15">
        <f t="shared" si="1"/>
        <v>86.67543282927899</v>
      </c>
    </row>
    <row r="32" spans="1:7" s="99" customFormat="1" ht="12" customHeight="1" thickBot="1">
      <c r="A32" s="97">
        <v>600</v>
      </c>
      <c r="B32" s="98" t="s">
        <v>63</v>
      </c>
      <c r="C32" s="31">
        <v>104182</v>
      </c>
      <c r="D32" s="32"/>
      <c r="E32" s="31">
        <v>101950</v>
      </c>
      <c r="F32" s="32"/>
      <c r="G32" s="9">
        <f>E32/C32*100</f>
        <v>97.85759536196272</v>
      </c>
    </row>
    <row r="33" spans="1:7" s="99" customFormat="1" ht="12" customHeight="1" thickBot="1">
      <c r="A33" s="69">
        <v>700</v>
      </c>
      <c r="B33" s="70" t="s">
        <v>64</v>
      </c>
      <c r="C33" s="33">
        <f>SUM(C34:C38)</f>
        <v>354863</v>
      </c>
      <c r="D33" s="33">
        <f>SUM(D34:D38)</f>
        <v>0</v>
      </c>
      <c r="E33" s="33">
        <f>SUM(E34:E38)</f>
        <v>319904</v>
      </c>
      <c r="F33" s="34"/>
      <c r="G33" s="9">
        <f>E33/C33*100</f>
        <v>90.14859255543689</v>
      </c>
    </row>
    <row r="34" spans="1:7" s="99" customFormat="1" ht="12" customHeight="1">
      <c r="A34" s="102">
        <v>701</v>
      </c>
      <c r="B34" s="36" t="s">
        <v>65</v>
      </c>
      <c r="C34" s="35">
        <v>128639</v>
      </c>
      <c r="D34" s="36"/>
      <c r="E34" s="35">
        <v>120443</v>
      </c>
      <c r="F34" s="36"/>
      <c r="G34" s="15">
        <f aca="true" t="shared" si="2" ref="G34:G46">E34/C34*100</f>
        <v>93.62868181500167</v>
      </c>
    </row>
    <row r="35" spans="1:7" s="99" customFormat="1" ht="12" customHeight="1">
      <c r="A35" s="100">
        <v>702</v>
      </c>
      <c r="B35" s="38" t="s">
        <v>66</v>
      </c>
      <c r="C35" s="37">
        <v>131601</v>
      </c>
      <c r="D35" s="38"/>
      <c r="E35" s="37">
        <v>117693</v>
      </c>
      <c r="F35" s="38"/>
      <c r="G35" s="15">
        <f t="shared" si="2"/>
        <v>89.43169124854674</v>
      </c>
    </row>
    <row r="36" spans="1:7" s="99" customFormat="1" ht="12" customHeight="1">
      <c r="A36" s="100">
        <v>703</v>
      </c>
      <c r="B36" s="38" t="s">
        <v>128</v>
      </c>
      <c r="C36" s="37">
        <v>52228</v>
      </c>
      <c r="D36" s="38"/>
      <c r="E36" s="37">
        <v>49218</v>
      </c>
      <c r="F36" s="38"/>
      <c r="G36" s="15">
        <f t="shared" si="2"/>
        <v>94.23680784253658</v>
      </c>
    </row>
    <row r="37" spans="1:7" s="99" customFormat="1" ht="12" customHeight="1">
      <c r="A37" s="100">
        <v>707</v>
      </c>
      <c r="B37" s="42" t="s">
        <v>67</v>
      </c>
      <c r="C37" s="37">
        <v>14109</v>
      </c>
      <c r="D37" s="38"/>
      <c r="E37" s="37">
        <v>7124</v>
      </c>
      <c r="F37" s="38"/>
      <c r="G37" s="15">
        <f t="shared" si="2"/>
        <v>50.492593380111984</v>
      </c>
    </row>
    <row r="38" spans="1:7" s="99" customFormat="1" ht="12" customHeight="1" thickBot="1">
      <c r="A38" s="101">
        <v>709</v>
      </c>
      <c r="B38" s="103" t="s">
        <v>68</v>
      </c>
      <c r="C38" s="39">
        <v>28286</v>
      </c>
      <c r="D38" s="40"/>
      <c r="E38" s="39">
        <v>25426</v>
      </c>
      <c r="F38" s="40"/>
      <c r="G38" s="15">
        <f t="shared" si="2"/>
        <v>89.88899102029272</v>
      </c>
    </row>
    <row r="39" spans="1:7" s="99" customFormat="1" ht="12" customHeight="1" thickBot="1">
      <c r="A39" s="80">
        <v>800</v>
      </c>
      <c r="B39" s="86" t="s">
        <v>69</v>
      </c>
      <c r="C39" s="31">
        <f>SUM(C40:C41)</f>
        <v>198997</v>
      </c>
      <c r="D39" s="31">
        <f>SUM(D40:D41)</f>
        <v>0</v>
      </c>
      <c r="E39" s="31">
        <f>SUM(E40:E41)</f>
        <v>192102</v>
      </c>
      <c r="F39" s="32"/>
      <c r="G39" s="9">
        <f>E39/C39*100</f>
        <v>96.53512364508008</v>
      </c>
    </row>
    <row r="40" spans="1:7" s="99" customFormat="1" ht="12" customHeight="1">
      <c r="A40" s="102">
        <v>801</v>
      </c>
      <c r="B40" s="36" t="s">
        <v>70</v>
      </c>
      <c r="C40" s="35">
        <v>192399</v>
      </c>
      <c r="D40" s="36"/>
      <c r="E40" s="35">
        <v>186385</v>
      </c>
      <c r="F40" s="36"/>
      <c r="G40" s="15">
        <f t="shared" si="2"/>
        <v>96.87420412788008</v>
      </c>
    </row>
    <row r="41" spans="1:7" s="99" customFormat="1" ht="12" customHeight="1" thickBot="1">
      <c r="A41" s="101">
        <v>804</v>
      </c>
      <c r="B41" s="40" t="s">
        <v>71</v>
      </c>
      <c r="C41" s="39">
        <v>6598</v>
      </c>
      <c r="D41" s="40"/>
      <c r="E41" s="39">
        <v>5717</v>
      </c>
      <c r="F41" s="40"/>
      <c r="G41" s="15">
        <f t="shared" si="2"/>
        <v>86.64746892997877</v>
      </c>
    </row>
    <row r="42" spans="1:7" s="99" customFormat="1" ht="12" customHeight="1" thickBot="1">
      <c r="A42" s="104">
        <v>1000</v>
      </c>
      <c r="B42" s="86" t="s">
        <v>73</v>
      </c>
      <c r="C42" s="31">
        <f>SUM(C43:C46)</f>
        <v>39756</v>
      </c>
      <c r="D42" s="31">
        <f>SUM(D43:D46)</f>
        <v>0</v>
      </c>
      <c r="E42" s="31">
        <f>SUM(E43:E46)</f>
        <v>34054</v>
      </c>
      <c r="F42" s="32"/>
      <c r="G42" s="9">
        <f>E42/C42*100</f>
        <v>85.65751081597746</v>
      </c>
    </row>
    <row r="43" spans="1:7" s="99" customFormat="1" ht="12" customHeight="1">
      <c r="A43" s="105">
        <v>1002</v>
      </c>
      <c r="B43" s="41" t="s">
        <v>98</v>
      </c>
      <c r="C43" s="37"/>
      <c r="D43" s="36"/>
      <c r="E43" s="37"/>
      <c r="F43" s="36"/>
      <c r="G43" s="15"/>
    </row>
    <row r="44" spans="1:7" s="107" customFormat="1" ht="12" customHeight="1">
      <c r="A44" s="106">
        <v>1003</v>
      </c>
      <c r="B44" s="42" t="s">
        <v>74</v>
      </c>
      <c r="C44" s="41">
        <v>33305</v>
      </c>
      <c r="D44" s="42"/>
      <c r="E44" s="41">
        <v>27769</v>
      </c>
      <c r="F44" s="42"/>
      <c r="G44" s="15">
        <f t="shared" si="2"/>
        <v>83.37787119051193</v>
      </c>
    </row>
    <row r="45" spans="1:7" s="107" customFormat="1" ht="12" customHeight="1">
      <c r="A45" s="112">
        <v>1004</v>
      </c>
      <c r="B45" s="103" t="s">
        <v>133</v>
      </c>
      <c r="C45" s="177">
        <v>3971</v>
      </c>
      <c r="D45" s="103"/>
      <c r="E45" s="177">
        <v>3968</v>
      </c>
      <c r="F45" s="103"/>
      <c r="G45" s="15">
        <f t="shared" si="2"/>
        <v>99.92445227902292</v>
      </c>
    </row>
    <row r="46" spans="1:7" s="99" customFormat="1" ht="12" customHeight="1" thickBot="1">
      <c r="A46" s="108">
        <v>1006</v>
      </c>
      <c r="B46" s="109" t="s">
        <v>75</v>
      </c>
      <c r="C46" s="43">
        <v>2480</v>
      </c>
      <c r="D46" s="44"/>
      <c r="E46" s="43">
        <v>2317</v>
      </c>
      <c r="F46" s="44"/>
      <c r="G46" s="15">
        <f t="shared" si="2"/>
        <v>93.42741935483872</v>
      </c>
    </row>
    <row r="47" spans="1:7" ht="13.5" customHeight="1" hidden="1">
      <c r="A47" s="110">
        <v>1101</v>
      </c>
      <c r="B47" s="111" t="s">
        <v>76</v>
      </c>
      <c r="C47" s="26"/>
      <c r="D47" s="27"/>
      <c r="E47" s="26"/>
      <c r="F47" s="27"/>
      <c r="G47" s="45"/>
    </row>
    <row r="48" spans="1:7" ht="13.5" customHeight="1" hidden="1">
      <c r="A48" s="105">
        <v>1102</v>
      </c>
      <c r="B48" s="42" t="s">
        <v>77</v>
      </c>
      <c r="C48" s="13"/>
      <c r="D48" s="14"/>
      <c r="E48" s="13"/>
      <c r="F48" s="14"/>
      <c r="G48" s="15"/>
    </row>
    <row r="49" spans="1:7" ht="14.25" customHeight="1" hidden="1">
      <c r="A49" s="105">
        <v>1103</v>
      </c>
      <c r="B49" s="42" t="s">
        <v>78</v>
      </c>
      <c r="C49" s="13"/>
      <c r="D49" s="14"/>
      <c r="E49" s="13"/>
      <c r="F49" s="14"/>
      <c r="G49" s="15"/>
    </row>
    <row r="50" spans="1:7" ht="13.5" customHeight="1" hidden="1" thickBot="1">
      <c r="A50" s="112">
        <v>1104</v>
      </c>
      <c r="B50" s="96" t="s">
        <v>79</v>
      </c>
      <c r="C50" s="24"/>
      <c r="D50" s="25"/>
      <c r="E50" s="24"/>
      <c r="F50" s="25"/>
      <c r="G50" s="46"/>
    </row>
    <row r="51" spans="1:7" ht="13.5" customHeight="1" thickBot="1">
      <c r="A51" s="104">
        <v>1100</v>
      </c>
      <c r="B51" s="86" t="s">
        <v>72</v>
      </c>
      <c r="C51" s="1">
        <f>SUM(C52:C54)</f>
        <v>23342</v>
      </c>
      <c r="D51" s="1">
        <f>SUM(D52:D54)</f>
        <v>0</v>
      </c>
      <c r="E51" s="1">
        <f>SUM(E52:E54)</f>
        <v>21567</v>
      </c>
      <c r="F51" s="47"/>
      <c r="G51" s="9">
        <f>E51/C51*100</f>
        <v>92.39568160397566</v>
      </c>
    </row>
    <row r="52" spans="1:7" ht="13.5" customHeight="1">
      <c r="A52" s="106">
        <v>1101</v>
      </c>
      <c r="B52" s="113" t="s">
        <v>99</v>
      </c>
      <c r="C52" s="22"/>
      <c r="D52" s="48"/>
      <c r="E52" s="49"/>
      <c r="F52" s="50"/>
      <c r="G52" s="15"/>
    </row>
    <row r="53" spans="1:7" ht="13.5" customHeight="1">
      <c r="A53" s="105">
        <v>1102</v>
      </c>
      <c r="B53" s="42" t="s">
        <v>100</v>
      </c>
      <c r="C53" s="13">
        <v>23342</v>
      </c>
      <c r="D53" s="28"/>
      <c r="E53" s="29">
        <v>21567</v>
      </c>
      <c r="F53" s="30"/>
      <c r="G53" s="15">
        <f>E53/C53*100</f>
        <v>92.39568160397566</v>
      </c>
    </row>
    <row r="54" spans="1:7" ht="13.5" customHeight="1" thickBot="1">
      <c r="A54" s="114">
        <v>1103</v>
      </c>
      <c r="B54" s="103" t="s">
        <v>101</v>
      </c>
      <c r="C54" s="16"/>
      <c r="D54" s="51"/>
      <c r="E54" s="52"/>
      <c r="F54" s="53"/>
      <c r="G54" s="15"/>
    </row>
    <row r="55" spans="1:7" ht="13.5" customHeight="1" thickBot="1">
      <c r="A55" s="104">
        <v>1200</v>
      </c>
      <c r="B55" s="86" t="s">
        <v>102</v>
      </c>
      <c r="C55" s="1">
        <v>365</v>
      </c>
      <c r="D55" s="54"/>
      <c r="E55" s="55">
        <v>365</v>
      </c>
      <c r="F55" s="47"/>
      <c r="G55" s="9">
        <f>E55/C55*100</f>
        <v>100</v>
      </c>
    </row>
    <row r="56" spans="1:7" ht="13.5" customHeight="1" thickBot="1">
      <c r="A56" s="115">
        <v>1300</v>
      </c>
      <c r="B56" s="116" t="s">
        <v>49</v>
      </c>
      <c r="C56" s="56"/>
      <c r="D56" s="57"/>
      <c r="E56" s="58"/>
      <c r="F56" s="59"/>
      <c r="G56" s="60"/>
    </row>
    <row r="57" spans="1:7" ht="16.5" customHeight="1" thickBot="1">
      <c r="A57" s="117"/>
      <c r="B57" s="118" t="s">
        <v>103</v>
      </c>
      <c r="C57" s="1">
        <f>C5+C14+C15+C19+C27+C32+C33+C39+C42+C51+C56+C55</f>
        <v>1092288</v>
      </c>
      <c r="D57" s="1">
        <f>D5+D14+D15+D19+D27+D32+D33+D39+D42+D51+D56+D55-1</f>
        <v>-1</v>
      </c>
      <c r="E57" s="1">
        <f>E5+E14+E15+E19+E27+E32+E33+E39+E42+E51+E56+E55</f>
        <v>995964</v>
      </c>
      <c r="F57" s="47"/>
      <c r="G57" s="9">
        <f>E57/C57*100</f>
        <v>91.18144665143258</v>
      </c>
    </row>
    <row r="58" ht="9.75" customHeight="1"/>
    <row r="59" spans="1:2" ht="14.25">
      <c r="A59" s="180" t="s">
        <v>114</v>
      </c>
      <c r="B59" s="180"/>
    </row>
    <row r="60" spans="1:2" ht="14.25">
      <c r="A60" s="119" t="s">
        <v>113</v>
      </c>
      <c r="B60" s="119"/>
    </row>
    <row r="62" ht="12.75">
      <c r="A62" s="62" t="s">
        <v>115</v>
      </c>
    </row>
    <row r="63" ht="12.75">
      <c r="A63" s="62" t="s">
        <v>131</v>
      </c>
    </row>
  </sheetData>
  <sheetProtection/>
  <mergeCells count="4">
    <mergeCell ref="A59:B59"/>
    <mergeCell ref="A1:G1"/>
    <mergeCell ref="A2:G2"/>
    <mergeCell ref="E3:G3"/>
  </mergeCells>
  <printOptions/>
  <pageMargins left="0.5511811023622047" right="0.31496062992125984" top="0.1968503937007874" bottom="0.1968503937007874" header="0.1968503937007874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Office</cp:lastModifiedBy>
  <cp:lastPrinted>2015-07-10T09:55:09Z</cp:lastPrinted>
  <dcterms:created xsi:type="dcterms:W3CDTF">1996-10-08T23:32:33Z</dcterms:created>
  <dcterms:modified xsi:type="dcterms:W3CDTF">2023-12-04T07:26:35Z</dcterms:modified>
  <cp:category/>
  <cp:version/>
  <cp:contentType/>
  <cp:contentStatus/>
</cp:coreProperties>
</file>