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20" yWindow="135" windowWidth="10005" windowHeight="10005" tabRatio="333" activeTab="4"/>
  </bookViews>
  <sheets>
    <sheet name="доходы прил 1" sheetId="5" r:id="rId1"/>
    <sheet name="расх прил 2" sheetId="1" r:id="rId2"/>
    <sheet name="вед прил 3" sheetId="2" r:id="rId3"/>
    <sheet name="источ прил 4" sheetId="3" r:id="rId4"/>
    <sheet name="мун прогр прил 5" sheetId="4" r:id="rId5"/>
  </sheets>
  <definedNames>
    <definedName name="_xlnm._FilterDatabase" localSheetId="2" hidden="1">'вед прил 3'!$G$1:$I$9</definedName>
    <definedName name="_xlnm._FilterDatabase" localSheetId="1" hidden="1">'расх прил 2'!$F$1:$F$8</definedName>
    <definedName name="_xlnm.Print_Titles" localSheetId="2">'вед прил 3'!$7:$9</definedName>
    <definedName name="_xlnm.Print_Titles" localSheetId="0">'доходы прил 1'!$8:$10</definedName>
    <definedName name="_xlnm.Print_Titles" localSheetId="4">'мун прогр прил 5'!$7:$8</definedName>
    <definedName name="_xlnm.Print_Titles" localSheetId="1">'расх прил 2'!$7:$8</definedName>
  </definedNames>
  <calcPr calcId="125725"/>
</workbook>
</file>

<file path=xl/calcChain.xml><?xml version="1.0" encoding="utf-8"?>
<calcChain xmlns="http://schemas.openxmlformats.org/spreadsheetml/2006/main">
  <c r="M76" i="5"/>
  <c r="M80"/>
  <c r="I432" i="2"/>
  <c r="I433"/>
  <c r="I434"/>
  <c r="I435"/>
  <c r="I436"/>
  <c r="I437"/>
  <c r="I438"/>
  <c r="I439"/>
  <c r="I440"/>
  <c r="I441"/>
  <c r="I442"/>
  <c r="I443"/>
  <c r="I444"/>
  <c r="I445"/>
  <c r="I446"/>
  <c r="I447"/>
  <c r="I448"/>
  <c r="I449"/>
  <c r="I450"/>
  <c r="I451"/>
  <c r="I452"/>
  <c r="I453"/>
  <c r="I454"/>
  <c r="I455"/>
  <c r="I456"/>
  <c r="I457"/>
  <c r="I458"/>
  <c r="I459"/>
  <c r="I460"/>
  <c r="I461"/>
  <c r="I462"/>
  <c r="I463"/>
  <c r="I464"/>
  <c r="M128" i="5"/>
  <c r="M63"/>
  <c r="M66"/>
  <c r="M69"/>
  <c r="M70"/>
  <c r="M72"/>
  <c r="M74"/>
  <c r="L73"/>
  <c r="K73"/>
  <c r="L71"/>
  <c r="M71" s="1"/>
  <c r="K71"/>
  <c r="M73" l="1"/>
  <c r="K68"/>
  <c r="K67" s="1"/>
  <c r="L123"/>
  <c r="L112"/>
  <c r="L103"/>
  <c r="L60"/>
  <c r="K44"/>
  <c r="L48"/>
  <c r="L45"/>
  <c r="L29"/>
  <c r="L27"/>
  <c r="L26"/>
  <c r="L16"/>
  <c r="L15"/>
  <c r="L14"/>
  <c r="K98"/>
  <c r="L68"/>
  <c r="K79"/>
  <c r="K76" s="1"/>
  <c r="M68" l="1"/>
  <c r="L67"/>
  <c r="M67" s="1"/>
  <c r="L44"/>
  <c r="E45" i="4"/>
  <c r="E46"/>
  <c r="E47"/>
  <c r="F10" i="1" l="1"/>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9"/>
  <c r="M124" i="5" l="1"/>
  <c r="M120"/>
  <c r="M119"/>
  <c r="M118"/>
  <c r="M117"/>
  <c r="M116"/>
  <c r="M115"/>
  <c r="M109"/>
  <c r="M94"/>
  <c r="M92"/>
  <c r="M91"/>
  <c r="L151"/>
  <c r="L150" s="1"/>
  <c r="K151"/>
  <c r="K150" s="1"/>
  <c r="K64"/>
  <c r="L64"/>
  <c r="L77"/>
  <c r="L76" s="1"/>
  <c r="M65"/>
  <c r="M59"/>
  <c r="M60"/>
  <c r="L62"/>
  <c r="K62"/>
  <c r="L54"/>
  <c r="L53" s="1"/>
  <c r="K54"/>
  <c r="M48"/>
  <c r="M45"/>
  <c r="K41"/>
  <c r="K38" s="1"/>
  <c r="L42"/>
  <c r="L41" l="1"/>
  <c r="M41" s="1"/>
  <c r="M42"/>
  <c r="M62"/>
  <c r="L39"/>
  <c r="L38" s="1"/>
  <c r="M38" s="1"/>
  <c r="K28"/>
  <c r="L28"/>
  <c r="M27" l="1"/>
  <c r="M26"/>
  <c r="M135"/>
  <c r="K97"/>
  <c r="L93"/>
  <c r="L139"/>
  <c r="L132"/>
  <c r="L131" s="1"/>
  <c r="L129"/>
  <c r="L127"/>
  <c r="L108"/>
  <c r="L58"/>
  <c r="L50"/>
  <c r="L35"/>
  <c r="L33"/>
  <c r="L30"/>
  <c r="K142"/>
  <c r="K141" s="1"/>
  <c r="K139"/>
  <c r="K137"/>
  <c r="K132"/>
  <c r="K131" s="1"/>
  <c r="K129"/>
  <c r="K127"/>
  <c r="K125"/>
  <c r="K123"/>
  <c r="K112"/>
  <c r="K110" s="1"/>
  <c r="K108"/>
  <c r="K95"/>
  <c r="K93"/>
  <c r="K90"/>
  <c r="K83"/>
  <c r="K61"/>
  <c r="K58"/>
  <c r="K57" s="1"/>
  <c r="K50"/>
  <c r="K35"/>
  <c r="K33"/>
  <c r="K30"/>
  <c r="K25"/>
  <c r="K19"/>
  <c r="K18" s="1"/>
  <c r="K13"/>
  <c r="K12" s="1"/>
  <c r="M93" l="1"/>
  <c r="K88"/>
  <c r="K87" s="1"/>
  <c r="K86" s="1"/>
  <c r="M90"/>
  <c r="M64"/>
  <c r="L61"/>
  <c r="M61" s="1"/>
  <c r="L57"/>
  <c r="M58"/>
  <c r="M50"/>
  <c r="M30"/>
  <c r="L25"/>
  <c r="M25" s="1"/>
  <c r="K32"/>
  <c r="L32"/>
  <c r="K24"/>
  <c r="K43"/>
  <c r="K136"/>
  <c r="K107"/>
  <c r="K11" l="1"/>
  <c r="L24"/>
  <c r="K82"/>
  <c r="K81" s="1"/>
  <c r="I11" i="2"/>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10"/>
  <c r="K153" i="5" l="1"/>
  <c r="L19"/>
  <c r="L18" s="1"/>
  <c r="L125"/>
  <c r="L43" l="1"/>
  <c r="M44"/>
  <c r="L110"/>
  <c r="L107" s="1"/>
  <c r="L13"/>
  <c r="L12" s="1"/>
  <c r="L11" l="1"/>
  <c r="M43"/>
  <c r="M84"/>
  <c r="M35"/>
  <c r="M36"/>
  <c r="C10" i="3" l="1"/>
  <c r="E15"/>
  <c r="E14"/>
  <c r="D13"/>
  <c r="C13"/>
  <c r="C16" s="1"/>
  <c r="D10"/>
  <c r="M146" i="5"/>
  <c r="M144"/>
  <c r="M140"/>
  <c r="M126"/>
  <c r="M114"/>
  <c r="M112"/>
  <c r="M108"/>
  <c r="M107"/>
  <c r="M102"/>
  <c r="M101"/>
  <c r="D16" i="3" l="1"/>
  <c r="E13"/>
  <c r="E16"/>
  <c r="M139" i="5" l="1"/>
  <c r="M131"/>
  <c r="M130"/>
  <c r="M125"/>
  <c r="M123"/>
  <c r="M105" l="1"/>
  <c r="M147"/>
  <c r="M148"/>
  <c r="M33"/>
  <c r="M34"/>
  <c r="M103"/>
  <c r="M129"/>
  <c r="M122"/>
  <c r="M134" l="1"/>
  <c r="M132" l="1"/>
  <c r="M145"/>
  <c r="M20"/>
  <c r="M21"/>
  <c r="M22"/>
  <c r="M23"/>
  <c r="M127" l="1"/>
  <c r="M57"/>
  <c r="M32"/>
  <c r="M31"/>
  <c r="M37" l="1"/>
  <c r="M17"/>
  <c r="M16"/>
  <c r="M15"/>
  <c r="M14"/>
  <c r="M110" l="1"/>
  <c r="M52" l="1"/>
  <c r="M18" l="1"/>
  <c r="M19"/>
  <c r="M12"/>
  <c r="M13"/>
  <c r="M51"/>
  <c r="M24"/>
  <c r="M11" l="1"/>
  <c r="E10" i="4"/>
  <c r="E11"/>
  <c r="E12"/>
  <c r="E13"/>
  <c r="E14"/>
  <c r="E15"/>
  <c r="E16"/>
  <c r="E17"/>
  <c r="E18"/>
  <c r="E19"/>
  <c r="E20"/>
  <c r="E21"/>
  <c r="E22"/>
  <c r="E23"/>
  <c r="E24"/>
  <c r="E25"/>
  <c r="E26"/>
  <c r="E27"/>
  <c r="E28"/>
  <c r="E29"/>
  <c r="E30"/>
  <c r="E31"/>
  <c r="E32"/>
  <c r="E33"/>
  <c r="E34"/>
  <c r="E35"/>
  <c r="E36"/>
  <c r="E37"/>
  <c r="E38"/>
  <c r="E39"/>
  <c r="E40"/>
  <c r="E41"/>
  <c r="E42"/>
  <c r="E43"/>
  <c r="E44"/>
  <c r="E9"/>
  <c r="M121" i="5" l="1"/>
  <c r="M104" l="1"/>
  <c r="M149"/>
  <c r="L142"/>
  <c r="L141" l="1"/>
  <c r="M141" s="1"/>
  <c r="M142"/>
  <c r="L137" l="1"/>
  <c r="M138"/>
  <c r="M137" l="1"/>
  <c r="L136"/>
  <c r="M136" l="1"/>
  <c r="M100" l="1"/>
  <c r="L98"/>
  <c r="M98" s="1"/>
  <c r="L88" l="1"/>
  <c r="M88" s="1"/>
  <c r="L97"/>
  <c r="M97" s="1"/>
  <c r="L87" l="1"/>
  <c r="M87" s="1"/>
  <c r="M85"/>
  <c r="L83"/>
  <c r="L86" l="1"/>
  <c r="M86" s="1"/>
  <c r="M83"/>
  <c r="L82" l="1"/>
  <c r="L81" s="1"/>
  <c r="M82" l="1"/>
  <c r="M81"/>
  <c r="L153"/>
  <c r="M153" l="1"/>
</calcChain>
</file>

<file path=xl/sharedStrings.xml><?xml version="1.0" encoding="utf-8"?>
<sst xmlns="http://schemas.openxmlformats.org/spreadsheetml/2006/main" count="3508" uniqueCount="794">
  <si>
    <t>000</t>
  </si>
  <si>
    <t>0100</t>
  </si>
  <si>
    <t>0102</t>
  </si>
  <si>
    <t>7000071010</t>
  </si>
  <si>
    <t>120</t>
  </si>
  <si>
    <t>0103</t>
  </si>
  <si>
    <t>7000071030</t>
  </si>
  <si>
    <t>240</t>
  </si>
  <si>
    <t>850</t>
  </si>
  <si>
    <t>0104</t>
  </si>
  <si>
    <t>0106</t>
  </si>
  <si>
    <t>7000071020</t>
  </si>
  <si>
    <t>0111</t>
  </si>
  <si>
    <t>7000070070</t>
  </si>
  <si>
    <t>870</t>
  </si>
  <si>
    <t>0113</t>
  </si>
  <si>
    <t>0110141100</t>
  </si>
  <si>
    <t>0110241200</t>
  </si>
  <si>
    <t>0110341500</t>
  </si>
  <si>
    <t>0110481010</t>
  </si>
  <si>
    <t>0110581020</t>
  </si>
  <si>
    <t>0120100000</t>
  </si>
  <si>
    <t>620</t>
  </si>
  <si>
    <t>0130146100</t>
  </si>
  <si>
    <t>0130281040</t>
  </si>
  <si>
    <t>7000070040</t>
  </si>
  <si>
    <t>110</t>
  </si>
  <si>
    <t>7000070050</t>
  </si>
  <si>
    <t>7000070130</t>
  </si>
  <si>
    <t>320</t>
  </si>
  <si>
    <t>0200</t>
  </si>
  <si>
    <t>0203</t>
  </si>
  <si>
    <t>7000051180</t>
  </si>
  <si>
    <t>0300</t>
  </si>
  <si>
    <t>0309</t>
  </si>
  <si>
    <t>0150100000</t>
  </si>
  <si>
    <t>01М0281290</t>
  </si>
  <si>
    <t>0310</t>
  </si>
  <si>
    <t>0314</t>
  </si>
  <si>
    <t>0160100000</t>
  </si>
  <si>
    <t>0400</t>
  </si>
  <si>
    <t>0405</t>
  </si>
  <si>
    <t>7000042П00</t>
  </si>
  <si>
    <t>0409</t>
  </si>
  <si>
    <t>410</t>
  </si>
  <si>
    <t>0350383090</t>
  </si>
  <si>
    <t>610</t>
  </si>
  <si>
    <t>0412</t>
  </si>
  <si>
    <t>0190181080</t>
  </si>
  <si>
    <t>01Г0181150</t>
  </si>
  <si>
    <t>0500</t>
  </si>
  <si>
    <t>0501</t>
  </si>
  <si>
    <t>7000070110</t>
  </si>
  <si>
    <t>0502</t>
  </si>
  <si>
    <t>0503</t>
  </si>
  <si>
    <t>0360183100</t>
  </si>
  <si>
    <t>7000070080</t>
  </si>
  <si>
    <t>0505</t>
  </si>
  <si>
    <t>7000042700</t>
  </si>
  <si>
    <t>810</t>
  </si>
  <si>
    <t>7000070060</t>
  </si>
  <si>
    <t>0600</t>
  </si>
  <si>
    <t>0603</t>
  </si>
  <si>
    <t>01Л0181210</t>
  </si>
  <si>
    <t>0700</t>
  </si>
  <si>
    <t>0701</t>
  </si>
  <si>
    <t>0610145110</t>
  </si>
  <si>
    <t>0610245120</t>
  </si>
  <si>
    <t>0610386010</t>
  </si>
  <si>
    <t>0650186050</t>
  </si>
  <si>
    <t>0702</t>
  </si>
  <si>
    <t>0620145310</t>
  </si>
  <si>
    <t>0620245320</t>
  </si>
  <si>
    <t>0620345400</t>
  </si>
  <si>
    <t>0620586020</t>
  </si>
  <si>
    <t>0630186030</t>
  </si>
  <si>
    <t>0650286060</t>
  </si>
  <si>
    <t>0707</t>
  </si>
  <si>
    <t>0640145600</t>
  </si>
  <si>
    <t>0709</t>
  </si>
  <si>
    <t>0800</t>
  </si>
  <si>
    <t>0801</t>
  </si>
  <si>
    <t>0810288020</t>
  </si>
  <si>
    <t>0810388030</t>
  </si>
  <si>
    <t>0810488040</t>
  </si>
  <si>
    <t>0810588050</t>
  </si>
  <si>
    <t>1000</t>
  </si>
  <si>
    <t>1003</t>
  </si>
  <si>
    <t>0390149100</t>
  </si>
  <si>
    <t>0390249200</t>
  </si>
  <si>
    <t>0390352500</t>
  </si>
  <si>
    <t>0390483140</t>
  </si>
  <si>
    <t>1006</t>
  </si>
  <si>
    <t>630</t>
  </si>
  <si>
    <t>1100</t>
  </si>
  <si>
    <t>0820188100</t>
  </si>
  <si>
    <t>7000000000</t>
  </si>
  <si>
    <t>0000000000</t>
  </si>
  <si>
    <t>0100000000</t>
  </si>
  <si>
    <t>0110000000</t>
  </si>
  <si>
    <t>0120000000</t>
  </si>
  <si>
    <t>0130000000</t>
  </si>
  <si>
    <t>0140000000</t>
  </si>
  <si>
    <t>0150000000</t>
  </si>
  <si>
    <t>0160000000</t>
  </si>
  <si>
    <t>0170000000</t>
  </si>
  <si>
    <t>0180000000</t>
  </si>
  <si>
    <t>0190000000</t>
  </si>
  <si>
    <t>01Г0000000</t>
  </si>
  <si>
    <t>01Д0000000</t>
  </si>
  <si>
    <t>01М0000000</t>
  </si>
  <si>
    <t>01Л0000000</t>
  </si>
  <si>
    <t>0300000000</t>
  </si>
  <si>
    <t>0350000000</t>
  </si>
  <si>
    <t>0360000000</t>
  </si>
  <si>
    <t>0390000000</t>
  </si>
  <si>
    <t>0600000000</t>
  </si>
  <si>
    <t>0620000000</t>
  </si>
  <si>
    <t>0610000000</t>
  </si>
  <si>
    <t>0630000000</t>
  </si>
  <si>
    <t>0640000000</t>
  </si>
  <si>
    <t>0650000000</t>
  </si>
  <si>
    <t>0800000000</t>
  </si>
  <si>
    <t>0810000000</t>
  </si>
  <si>
    <t>0820000000</t>
  </si>
  <si>
    <t>0860000000</t>
  </si>
  <si>
    <t>Код целевой статьи</t>
  </si>
  <si>
    <t>Наименование раздела, подраздела, целевой статьи или вида расходов</t>
  </si>
  <si>
    <t>Но-
мер стро-
ки</t>
  </si>
  <si>
    <t>901</t>
  </si>
  <si>
    <t>0000</t>
  </si>
  <si>
    <t xml:space="preserve">      Функционирование высшего должностного лица субъекта Российской Федерации и муниципального образования</t>
  </si>
  <si>
    <t xml:space="preserve">      Резервные фонды</t>
  </si>
  <si>
    <t xml:space="preserve">      Другие общегосударственные вопросы</t>
  </si>
  <si>
    <t xml:space="preserve">      Мобилизационная и вневойсковая подготовка</t>
  </si>
  <si>
    <t xml:space="preserve">      Другие вопросы в области национальной безопасности и правоохранительной деятельности</t>
  </si>
  <si>
    <t xml:space="preserve">      Сельское хозяйство и рыболовство</t>
  </si>
  <si>
    <t xml:space="preserve">      Другие вопросы в области национальной экономики</t>
  </si>
  <si>
    <t xml:space="preserve">      Жилищное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</si>
  <si>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</si>
  <si>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</si>
  <si>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</si>
  <si>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Охрана объектов растительного и животного мира и среды их обитания</t>
  </si>
  <si>
    <t xml:space="preserve">      Социальное обеспечение населения</t>
  </si>
  <si>
    <t xml:space="preserve">      Другие вопросы в области социальной политики</t>
  </si>
  <si>
    <t xml:space="preserve">      Дорожное хозяйство (дорожные фонды)</t>
  </si>
  <si>
    <t xml:space="preserve">      Дошкольное образование</t>
  </si>
  <si>
    <t xml:space="preserve">      Общее образование</t>
  </si>
  <si>
    <t xml:space="preserve">      Другие вопросы в области образования</t>
  </si>
  <si>
    <t xml:space="preserve">      Культура</t>
  </si>
  <si>
    <t>912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</si>
  <si>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</si>
  <si>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913</t>
  </si>
  <si>
    <t xml:space="preserve">      Обеспечение деятельности финансовых, налоговых и таможенных органов и органов финансового (финансово-бюджетного) надзора</t>
  </si>
  <si>
    <t>919</t>
  </si>
  <si>
    <t>Код
глав-ного распорядителя</t>
  </si>
  <si>
    <t>Код
раз-
дела,
под-
раз-
дела</t>
  </si>
  <si>
    <t>Код
целе-
вой
статьи</t>
  </si>
  <si>
    <t>Код вида расхо-дов</t>
  </si>
  <si>
    <t>Наименование показателя</t>
  </si>
  <si>
    <t>Код  по БК</t>
  </si>
  <si>
    <t>№ п/п</t>
  </si>
  <si>
    <t>Код классификации доходов бюджета</t>
  </si>
  <si>
    <t>Наименование доходов бюджета</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</si>
  <si>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</si>
  <si>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</si>
  <si>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</si>
  <si>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</si>
  <si>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</si>
  <si>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</si>
  <si>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</si>
  <si>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</si>
  <si>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</si>
  <si>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</si>
  <si>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</si>
  <si>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</si>
  <si>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</si>
  <si>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250</t>
  </si>
  <si>
    <t>05</t>
  </si>
  <si>
    <t>НАЛОГИ НА СОВОКУПНЫЙ ДОХОД</t>
  </si>
  <si>
    <t>1</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</si>
  <si>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</si>
  <si>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</si>
  <si>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</si>
  <si>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</si>
  <si>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</si>
  <si>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</si>
  <si>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</si>
  <si>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</si>
  <si>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</si>
  <si>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</si>
  <si>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</si>
  <si>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</si>
  <si>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</si>
  <si>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</si>
  <si>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</si>
  <si>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074</t>
  </si>
  <si>
    <t>Доходы от сдачи в аренду имущества, составляющего казну городских округов (за исключением земельных участков)</t>
  </si>
  <si>
    <t>130</t>
  </si>
  <si>
    <t>13</t>
  </si>
  <si>
    <t>994</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</si>
  <si>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</si>
  <si>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</si>
  <si>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</si>
  <si>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</si>
  <si>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</si>
  <si>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</si>
  <si>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</si>
  <si>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</si>
  <si>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</si>
  <si>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в том числе:</t>
  </si>
  <si>
    <t>Субсидии бюджетам бюджетной системы Российской Федерации (межбюджетные субсидии)</t>
  </si>
  <si>
    <t>999</t>
  </si>
  <si>
    <t>Прочие субсидии бюджетам городских округов</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</si>
  <si>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</si>
  <si>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</si>
  <si>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022</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</si>
  <si>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</si>
  <si>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</si>
  <si>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</si>
  <si>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</si>
  <si>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</si>
  <si>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</si>
  <si>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</si>
  <si>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</si>
  <si>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</si>
  <si>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</si>
  <si>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</si>
  <si>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</si>
  <si>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</si>
  <si>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</si>
  <si>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06401S5600</t>
  </si>
  <si>
    <t>Субвенции бюджетам бюджетной системы Российской Федерации</t>
  </si>
  <si>
    <t xml:space="preserve">к постановлению администрации </t>
  </si>
  <si>
    <t xml:space="preserve">Городского округа Верхняя Тура </t>
  </si>
  <si>
    <t>Утверждено, рублей</t>
  </si>
  <si>
    <t xml:space="preserve">Утверждено, рублей </t>
  </si>
  <si>
    <t>ИТОГО</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</si>
  <si>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</si>
  <si>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</si>
  <si>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</si>
  <si>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</si>
  <si>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</si>
  <si>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</si>
  <si>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</si>
  <si>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</si>
  <si>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</si>
  <si>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</si>
  <si>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</si>
  <si>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</si>
  <si>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</si>
  <si>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</si>
  <si>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</si>
  <si>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</si>
  <si>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Публикация материалов о деятельности органов местного самоуправления в средствах массовой информации</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</si>
  <si>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</si>
  <si>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</si>
  <si>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</si>
  <si>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Оценка недвижимости, признание прав и регулирование отношений по государственной и  муниципальной  собственности</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</si>
  <si>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</si>
  <si>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</si>
  <si>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</si>
  <si>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</si>
  <si>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</si>
  <si>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</si>
  <si>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</si>
  <si>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</si>
  <si>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Сельское хозяйство и рыболовство</t>
  </si>
  <si>
    <t xml:space="preserve">        Другие вопросы в области национальной экономики</t>
  </si>
  <si>
    <t xml:space="preserve">              Мероприятия в области планировки территории</t>
  </si>
  <si>
    <t xml:space="preserve">              Мероприятия в области учета недвижимости на территории Городского округа Верхняя Тура</t>
  </si>
  <si>
    <t xml:space="preserve">        Жилищное хозяйство</t>
  </si>
  <si>
    <t xml:space="preserve">                Бюджетные инвестиции</t>
  </si>
  <si>
    <t xml:space="preserve">              Мероприятия в области жилищного хозяйства</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</si>
  <si>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</si>
  <si>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</si>
  <si>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</si>
  <si>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</si>
  <si>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</si>
  <si>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</si>
  <si>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</si>
  <si>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</si>
  <si>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</si>
  <si>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</si>
  <si>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</si>
  <si>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</si>
  <si>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Дорожное хозяйство (дорожные фонды)</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</si>
  <si>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</si>
  <si>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</si>
  <si>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</si>
  <si>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Мероприятия в области благоустройства Городского округа Верхняя Тура</t>
  </si>
  <si>
    <t xml:space="preserve">              Уличное освещение</t>
  </si>
  <si>
    <t xml:space="preserve">              Прочие выплаты по обязательствам государства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</si>
  <si>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</si>
  <si>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</si>
  <si>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</si>
  <si>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</si>
  <si>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</si>
  <si>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Дошкольное образование</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</si>
  <si>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</si>
  <si>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</si>
  <si>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</si>
  <si>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</si>
  <si>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</si>
  <si>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</si>
  <si>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</si>
  <si>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</si>
  <si>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</si>
  <si>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</si>
  <si>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</si>
  <si>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</si>
  <si>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Подпрограмма «Развитие системы дополнительного образования в Городском округе Верхняя Тура»</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</si>
  <si>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</si>
  <si>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</si>
  <si>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</si>
  <si>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</si>
  <si>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Другие вопросы в области образования</t>
  </si>
  <si>
    <t xml:space="preserve">            Подпрограмма "Развитие потенциала молодежи Городского округа Верхняя Тура"</t>
  </si>
  <si>
    <t xml:space="preserve">        Культура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</si>
  <si>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</si>
  <si>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</si>
  <si>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</si>
  <si>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</si>
  <si>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</si>
  <si>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Подпрограмма "Обеспечение жильем молодых семей"</t>
  </si>
  <si>
    <t xml:space="preserve">              Организация предоставления услуг (выполнение работ) в сфере физической культуры и спорта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</si>
  <si>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</si>
  <si>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</si>
  <si>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</si>
  <si>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</si>
  <si>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Подпрограмма «Профилактика терроризма и экстремизма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</si>
  <si>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</si>
  <si>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Подпрограмма «Обустройство источников нецентрализованного водоснабжения»</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</si>
  <si>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</si>
  <si>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</si>
  <si>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</si>
  <si>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</si>
  <si>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</si>
  <si>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</si>
  <si>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</si>
  <si>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культуры и искусства в Городском округе Верхняя Тура»</t>
  </si>
  <si>
    <t xml:space="preserve">      Подпрограмма "Развитие потенциала молодежи Городского округа Верхняя Тура"</t>
  </si>
  <si>
    <t xml:space="preserve">      Подпрограмма "Обеспечение жильем молодых семей"</t>
  </si>
  <si>
    <t>ВСЕГО РАСХОДОВ:</t>
  </si>
  <si>
    <t>Исполнено</t>
  </si>
  <si>
    <t>рублей</t>
  </si>
  <si>
    <t>процентов</t>
  </si>
  <si>
    <t xml:space="preserve">Исполнено </t>
  </si>
  <si>
    <t>процен-тов</t>
  </si>
  <si>
    <t>Приложение 1</t>
  </si>
  <si>
    <t>Приложение 2</t>
  </si>
  <si>
    <t>Приложение 3</t>
  </si>
  <si>
    <t>Приложение 4</t>
  </si>
  <si>
    <t>Приложение 5</t>
  </si>
  <si>
    <t>Сумма, рублей</t>
  </si>
  <si>
    <t>10</t>
  </si>
  <si>
    <t>15</t>
  </si>
  <si>
    <t>20</t>
  </si>
  <si>
    <t>29</t>
  </si>
  <si>
    <t>30</t>
  </si>
  <si>
    <t>35</t>
  </si>
  <si>
    <t>118</t>
  </si>
  <si>
    <t>39</t>
  </si>
  <si>
    <t>0703</t>
  </si>
  <si>
    <t xml:space="preserve">      Дополнительное образование детей</t>
  </si>
  <si>
    <t xml:space="preserve">      Молодежная политика</t>
  </si>
  <si>
    <t>1200</t>
  </si>
  <si>
    <t>1204</t>
  </si>
  <si>
    <t xml:space="preserve">      Другие вопросы в области средств массовой информации</t>
  </si>
  <si>
    <t xml:space="preserve">    Администрация  Городского округа Верхняя Тура</t>
  </si>
  <si>
    <t xml:space="preserve">        Другие вопросы в области средств массовой информации</t>
  </si>
  <si>
    <t xml:space="preserve">        Дополнительное образование детей</t>
  </si>
  <si>
    <t xml:space="preserve">        Молодежная политика</t>
  </si>
  <si>
    <t xml:space="preserve">    Дума Городского округа Верхняя Тура</t>
  </si>
  <si>
    <t>Прочие доходы от компенсации затрат бюджетов городских округов</t>
  </si>
  <si>
    <t>40</t>
  </si>
  <si>
    <t>Иные межбюджетные трансферты</t>
  </si>
  <si>
    <t>49</t>
  </si>
  <si>
    <t xml:space="preserve">                                                                                                                                              к решению Думы Городского округа</t>
  </si>
  <si>
    <t xml:space="preserve">                                                                                                                                              Верхняя Тура от  21 марта 2018 г. № 17</t>
  </si>
  <si>
    <t>25</t>
  </si>
  <si>
    <t>555</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</si>
  <si>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</si>
  <si>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</si>
  <si>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0406</t>
  </si>
  <si>
    <t xml:space="preserve">      Водное хозяйство</t>
  </si>
  <si>
    <t>01Н0000000</t>
  </si>
  <si>
    <t>01Н0181340</t>
  </si>
  <si>
    <t>0408</t>
  </si>
  <si>
    <t xml:space="preserve">      Транспорт</t>
  </si>
  <si>
    <t>0380000000</t>
  </si>
  <si>
    <t>1300000000</t>
  </si>
  <si>
    <t>1300283250</t>
  </si>
  <si>
    <t>1300383290</t>
  </si>
  <si>
    <t>0620645200</t>
  </si>
  <si>
    <t>03905R4620</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</si>
  <si>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</si>
  <si>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</si>
  <si>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</si>
  <si>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</si>
  <si>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Субсидии автономным учреждениям</t>
  </si>
  <si>
    <t xml:space="preserve">        Транспорт</t>
  </si>
  <si>
    <t xml:space="preserve">            Подпрограмма "Улучшение жилищных условий граждан, проживающих на территории Городского округа Верхняя Тура"</t>
  </si>
  <si>
    <t xml:space="preserve">            Подпрограмма «Газификация Городского округа Верхняя Тура»</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</si>
  <si>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</si>
  <si>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</si>
  <si>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</si>
  <si>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</si>
  <si>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Организация деятельности учреждений по работе с молодежью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</si>
  <si>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</si>
  <si>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</si>
  <si>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«Газификация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</si>
  <si>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</si>
  <si>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064</t>
  </si>
  <si>
    <t>Доходы, поступающие в порядке возмещения расходов, понесенных в связи с эксплуатацией имущества городских округов</t>
  </si>
  <si>
    <t>077</t>
  </si>
  <si>
    <t>150</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</si>
  <si>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</si>
  <si>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462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</si>
  <si>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</si>
  <si>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</si>
  <si>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</si>
  <si>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НАЦИОНАЛЬНАЯ ОБОРОНА</t>
  </si>
  <si>
    <t xml:space="preserve">    НАЦИОНАЛЬНАЯ БЕЗОПАСНОСТЬ И ПРАВООХРАНИТЕЛЬНАЯ ДЕЯТЕЛЬНОСТЬ</t>
  </si>
  <si>
    <t>0140281060</t>
  </si>
  <si>
    <t>0160200000</t>
  </si>
  <si>
    <t xml:space="preserve">    НАЦИОНАЛЬНАЯ ЭКОНОМИКА</t>
  </si>
  <si>
    <t xml:space="preserve">    ЖИЛИЩНО-КОММУНАЛЬНОЕ ХОЗЯЙСТВО</t>
  </si>
  <si>
    <t>130F255550</t>
  </si>
  <si>
    <t xml:space="preserve">    ОХРАНА ОКРУЖАЮЩЕЙ СРЕДЫ</t>
  </si>
  <si>
    <t xml:space="preserve">    ОБРАЗОВАНИЕ</t>
  </si>
  <si>
    <t>0620386080</t>
  </si>
  <si>
    <t>0620745500</t>
  </si>
  <si>
    <t xml:space="preserve">    КУЛЬТУРА, КИНЕМАТОГРАФИЯ</t>
  </si>
  <si>
    <t xml:space="preserve">    СОЦИАЛЬНАЯ ПОЛИТИКА</t>
  </si>
  <si>
    <t>08601L4970</t>
  </si>
  <si>
    <t xml:space="preserve">    ФИЗИЧЕСКАЯ КУЛЬТУРА И СПОРТ</t>
  </si>
  <si>
    <t xml:space="preserve">    СРЕДСТВА МАССОВОЙ ИНФОРМАЦИИ</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</si>
  <si>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</si>
  <si>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</si>
  <si>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</si>
  <si>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</si>
  <si>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</si>
  <si>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</si>
  <si>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</si>
  <si>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</si>
  <si>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Проведение противопожарной пропаганды на территории Городского округа Верхняя Тура</t>
  </si>
  <si>
    <t xml:space="preserve">              Оказание поддержки и создание условий для деятельности народных дружин</t>
  </si>
  <si>
    <t xml:space="preserve">      НАЦИОНАЛЬНАЯ ЭКОНОМИКА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</si>
  <si>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</si>
  <si>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</si>
  <si>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</si>
  <si>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</si>
  <si>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</si>
  <si>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 xml:space="preserve">      ОХРАНА ОКРУЖАЮЩЕЙ СРЕДЫ</t>
  </si>
  <si>
    <t xml:space="preserve">      СОЦИАЛЬНАЯ ПОЛИТИКА</t>
  </si>
  <si>
    <t xml:space="preserve">      СРЕДСТВА МАССОВОЙ ИНФОРМАЦИИ</t>
  </si>
  <si>
    <t xml:space="preserve">            Подпрограмма "Восстановление, развитие и содержание объектов внешнего благоустройства в Городском округе Верхняя Тура"</t>
  </si>
  <si>
    <t xml:space="preserve">              Формирование современной городской среды в целях реализации национального проекта "Жилье и городская среда"</t>
  </si>
  <si>
    <t xml:space="preserve">      ОБРАЗОВАНИЕ</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</si>
  <si>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</si>
  <si>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</si>
  <si>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КУЛЬТУРА, КИНЕМАТОГРАФИЯ</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</si>
  <si>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</si>
  <si>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ФИЗИЧЕСКАЯ КУЛЬТУРА И СПОРТ</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</si>
  <si>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</si>
  <si>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</si>
  <si>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</si>
  <si>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</si>
  <si>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</si>
  <si>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</si>
  <si>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</si>
  <si>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</si>
  <si>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</si>
  <si>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</si>
  <si>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</si>
  <si>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</si>
  <si>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</si>
  <si>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</si>
  <si>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</si>
  <si>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</si>
  <si>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</si>
  <si>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</si>
  <si>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ДОХОДЫ ОТ ОКАЗАНИЯ ПЛАТНЫХ УСЛУГ И КОМПЕНСАЦИИ ЗАТРАТ ГОСУДАРСТВА</t>
  </si>
  <si>
    <t>002</t>
  </si>
  <si>
    <t>Дотации бюджетам городских округов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</si>
  <si>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</si>
  <si>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программ формирования современной городской среды</t>
  </si>
  <si>
    <t>Субсидии бюджетам городских округов на реализацию программ формирования современной городской среды</t>
  </si>
  <si>
    <t>Субсидии на осуществление мероприятий по обеспечению питанием обучающихся в муниципальных общеобразовательных организациях</t>
  </si>
  <si>
    <t>09</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</si>
  <si>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</si>
  <si>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044</t>
  </si>
  <si>
    <t xml:space="preserve">к решению Думы </t>
  </si>
  <si>
    <t>000 01 03 00 00 00 0000 000</t>
  </si>
  <si>
    <t>919 01 03 01 00 04 0000 710</t>
  </si>
  <si>
    <t>919 01 03 01 00 04 0000 810</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</si>
  <si>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</si>
  <si>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</si>
  <si>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</si>
  <si>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</si>
  <si>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</si>
  <si>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</si>
  <si>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830</t>
  </si>
  <si>
    <t>0350883350</t>
  </si>
  <si>
    <t>0170181070</t>
  </si>
  <si>
    <t>01К0000000</t>
  </si>
  <si>
    <t>0650386070</t>
  </si>
  <si>
    <t>03Г0000000</t>
  </si>
  <si>
    <t>01Я0000000</t>
  </si>
  <si>
    <t>01Я0581320</t>
  </si>
  <si>
    <t>01Я0181090</t>
  </si>
  <si>
    <t>1102</t>
  </si>
  <si>
    <t xml:space="preserve">      Массовый спорт</t>
  </si>
  <si>
    <t xml:space="preserve">                Исполнение судебных актов</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</si>
  <si>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</si>
  <si>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</si>
  <si>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Развитие системы поддержки малого и среднего предпринимательства на территории Городского округа Верхняя Тура</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</si>
  <si>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</si>
  <si>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Подпрограмма "Строительство зданий культуры и искусства"</t>
  </si>
  <si>
    <t xml:space="preserve">        Массовый спорт</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</si>
  <si>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</si>
  <si>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"Строительство зданий культуры и искусства"</t>
  </si>
  <si>
    <t>Налог, взимаемый в связи с применением упрощенной системы налогообложения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</si>
  <si>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</si>
  <si>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080</t>
  </si>
  <si>
    <t>Доходы от компенсации затрат государства</t>
  </si>
  <si>
    <t>Дотации бюджетам бюджетной системы Российской Федерации</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</si>
  <si>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</si>
  <si>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</si>
  <si>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</si>
  <si>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</si>
  <si>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45</t>
  </si>
  <si>
    <t>303</t>
  </si>
  <si>
    <t>0105</t>
  </si>
  <si>
    <t xml:space="preserve">      Судебная система</t>
  </si>
  <si>
    <t>7000051200</t>
  </si>
  <si>
    <t xml:space="preserve">      Гражданская оборона</t>
  </si>
  <si>
    <t>0150200000</t>
  </si>
  <si>
    <t xml:space="preserve">      Защита населения и территории от чрезвычайных ситуаций природного и техногенного характера, пожарная безопасность</t>
  </si>
  <si>
    <t>0350844100</t>
  </si>
  <si>
    <t>0180281400</t>
  </si>
  <si>
    <t>06209L3040</t>
  </si>
  <si>
    <t>0660000000</t>
  </si>
  <si>
    <t>0660186100</t>
  </si>
  <si>
    <t>0660386120</t>
  </si>
  <si>
    <t>0660486130</t>
  </si>
  <si>
    <t>0804</t>
  </si>
  <si>
    <t xml:space="preserve">      Другие вопросы в области культуры, кинематографии</t>
  </si>
  <si>
    <t>1004</t>
  </si>
  <si>
    <t xml:space="preserve">      Охрана семьи и детства</t>
  </si>
  <si>
    <t>0820788370</t>
  </si>
  <si>
    <t>082P5S8Г00</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</si>
  <si>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</si>
  <si>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</si>
  <si>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</si>
  <si>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</si>
  <si>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</si>
  <si>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Организация предупреждения и ликвидации последствий чрезвычайных ситуаций</t>
  </si>
  <si>
    <t xml:space="preserve">              Реконструкция автомобильной дороги по улице Карла Либкнехта в Городском округе Верхняя Тура Свердловской области</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</si>
  <si>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</si>
  <si>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Подготовка и проведение конкурсов и мероприятий, посвященных Всемирному Дню защиты прав потребителей</t>
  </si>
  <si>
    <t xml:space="preserve">            Подпрограмма "Энергосбережение и повышение энергетической эффективности в Городском округе Верхняя Тура"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</si>
  <si>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</si>
  <si>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</si>
  <si>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Другие вопросы в области культуры, кинематографии</t>
  </si>
  <si>
    <t xml:space="preserve">        Охрана семьи и детства</t>
  </si>
  <si>
    <t xml:space="preserve">              Укрепление материально-технической базы учреждений в сфере физической культуры и спорта</t>
  </si>
  <si>
    <t xml:space="preserve">    финансовый отдел администрации Городского округа Верхняя Тура</t>
  </si>
  <si>
    <t xml:space="preserve">      Подпрограмма "Энергосбережение и повышение энергетической эффективности в Городском округе Верхняя Тура"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</si>
  <si>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</si>
  <si>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 xml:space="preserve">Дотации бюджетам городских округов на выравнивание бюджетной обеспеченности из бюджета субъекта Российской Федерации
</t>
  </si>
  <si>
    <t xml:space="preserve">Субсидии бюджетам на софинансирование капитальных вложений в объекты муниципальной собственности
</t>
  </si>
  <si>
    <t>497</t>
  </si>
  <si>
    <t xml:space="preserve">Прочие субсидии  </t>
  </si>
  <si>
    <t>Субсидии на реализацию муниципальных программ по энергосбережению и энергетической эффективности</t>
  </si>
  <si>
    <t>Субсидии на реализацию мероприятий по поэтапному внедрению Всероссийского физкультурно-спортивного комплекса "Готов к труду и обороне"</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</si>
  <si>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</si>
  <si>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</si>
  <si>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</si>
  <si>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t>
  </si>
  <si>
    <t xml:space="preserve">Прочие межбюджетные трансферты, передаваемые бюджетам
</t>
  </si>
  <si>
    <t xml:space="preserve">Прочие межбюджетные трансферты, передаваемые бюджетам городских округов
</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</si>
  <si>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</si>
  <si>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</si>
  <si>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040</t>
  </si>
  <si>
    <t>01М0181280</t>
  </si>
  <si>
    <t>7000042П10</t>
  </si>
  <si>
    <t>7000070190</t>
  </si>
  <si>
    <t>01Д0181170</t>
  </si>
  <si>
    <t>01К0381370</t>
  </si>
  <si>
    <t>0380783440</t>
  </si>
  <si>
    <t>01Д0481270</t>
  </si>
  <si>
    <t>130F283250</t>
  </si>
  <si>
    <t>0630146600</t>
  </si>
  <si>
    <t>0660286110</t>
  </si>
  <si>
    <t>0660686150</t>
  </si>
  <si>
    <t>03Г0246810</t>
  </si>
  <si>
    <t>03Г0246820</t>
  </si>
  <si>
    <t>03Г0286810</t>
  </si>
  <si>
    <t>081A246Г30</t>
  </si>
  <si>
    <t>082P548Г00</t>
  </si>
  <si>
    <t xml:space="preserve">              Поставка и монтаж оборудования для Муниципальной системы оповещения в рамках РАСЦО</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</si>
  <si>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</si>
  <si>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</si>
  <si>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Организация транспортного обслуживания населения в границах городского округа Верхняя Тура</t>
  </si>
  <si>
    <t xml:space="preserve">              Капитальный ремонт общего имущества муниципального жилого фонда</t>
  </si>
  <si>
    <t xml:space="preserve">              Модернизация распределительных сетей теплоснабжения в городе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</si>
  <si>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</si>
  <si>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Снос аварийного ветхого жилья</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</si>
  <si>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</si>
  <si>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</si>
  <si>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движения трудовых отрядов</t>
  </si>
  <si>
    <t xml:space="preserve">              Укрепление материально-технической базы учреждений по работе с молодежью на территории Городского округа Верхняя Тура</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</si>
  <si>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</si>
  <si>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</si>
  <si>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030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</si>
  <si>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</si>
  <si>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</si>
  <si>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Субсидии на строительство и реконструкцию зданий для размещения муниципальных организаций культуры</t>
  </si>
  <si>
    <t xml:space="preserve">Субсидии бюджетам на реализацию мероприятий по обеспечению жильем молодых семей
</t>
  </si>
  <si>
    <t xml:space="preserve">Субсидии бюджетам городских округов на реализацию мероприятий по обеспечению жильем молодых семей
</t>
  </si>
  <si>
    <t>Субсидии на создание в муниципальных общеобразовательных организациях условий для организации горячего питания обучающихся</t>
  </si>
  <si>
    <t>Субсидии на поддержку учреждений спортивной направленности по адаптивной физической культуре и спорту</t>
  </si>
  <si>
    <t>179</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</si>
  <si>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</si>
  <si>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</si>
  <si>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</si>
  <si>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</si>
  <si>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на строительство, реконструкцию, капитальный ремонт, ремонт автомобильных дорог общего пользования местного значения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</si>
  <si>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</si>
  <si>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 xml:space="preserve">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t>
  </si>
  <si>
    <t>Межбюджетные трансферты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</si>
  <si>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Единый налог на вмененный доход для отдельных видов деятельности</t>
  </si>
  <si>
    <t xml:space="preserve">Единый налог на вмененный доход для отдельных видов деятельности
</t>
  </si>
  <si>
    <t>-</t>
  </si>
  <si>
    <t>08</t>
  </si>
  <si>
    <t>ГОСУДАРСТВЕННАЯ ПОШЛИНА</t>
  </si>
  <si>
    <t xml:space="preserve">Государственная пошлина по делам, рассматриваемым в судах общей юрисдикции, мировыми судьями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</si>
  <si>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</si>
  <si>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07</t>
  </si>
  <si>
    <t>Государственная пошлина за государственную регистрацию, а также за совершение прочих юридически значимых действий</t>
  </si>
  <si>
    <t>173</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</si>
  <si>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</si>
  <si>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12</t>
  </si>
  <si>
    <t xml:space="preserve">ПЛАТЕЖИ ПРИ ПОЛЬЗОВАНИИ ПРИРОДНЫМИ РЕСУРСАМИ </t>
  </si>
  <si>
    <t>Плата за негативное воздействие на окружающую среду</t>
  </si>
  <si>
    <t>048</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</si>
  <si>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</si>
  <si>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</si>
  <si>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</si>
  <si>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043</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</si>
  <si>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</si>
  <si>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16</t>
  </si>
  <si>
    <t>ШТРАФЫ, САНКЦИИ, ВОЗМЕЩЕНИЕ УЩЕРБА</t>
  </si>
  <si>
    <t>140</t>
  </si>
  <si>
    <t xml:space="preserve">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
</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</si>
  <si>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</si>
  <si>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</si>
  <si>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031</t>
  </si>
  <si>
    <t>Возмещение ущерба при возникновении страховых случаев, когда выгодоприобретателями выступают получатели средств бюджета городского округа</t>
  </si>
  <si>
    <t>17</t>
  </si>
  <si>
    <t>ПРОЧИЕ НЕНАЛОГОВЫЕ ДОХОДЫ</t>
  </si>
  <si>
    <t>180</t>
  </si>
  <si>
    <t>Невыясненные поступления</t>
  </si>
  <si>
    <t>Невыясненные поступления, зачисляемые в бюджеты городских округов</t>
  </si>
  <si>
    <t>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</si>
  <si>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</si>
  <si>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продажи земельных участков, находящихся в собственности городских округов (за исключением  земельных участков муниципальных унитарных предприятий, в том числе казанных)</t>
  </si>
  <si>
    <t>19</t>
  </si>
  <si>
    <t>ВОЗВРАТ ОСТАТКОВ СУБСИДИЙ, СУБВЕНЦИЙ И ИНЫХ МЕЖБЮДЖЕТНЫХ ТРАНСФЕРТОВ, ИМЕЮЩИХ ЦЕЛЕВОЕ НАЗНАЧЕНИЕ, ПРОШЛЫХ ЛЕТ</t>
  </si>
  <si>
    <t>60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</si>
  <si>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</si>
  <si>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Но-мер стро-ки</t>
  </si>
  <si>
    <t>Код
раздела,
подраз-
дела</t>
  </si>
  <si>
    <t>0605</t>
  </si>
  <si>
    <t xml:space="preserve">      Другие вопросы в области охраны окружающей среды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</si>
  <si>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</si>
  <si>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"Пожарная безопасность на территории Городского округа Верхняя Тура"</t>
  </si>
  <si>
    <t>0140381350</t>
  </si>
  <si>
    <t xml:space="preserve">              Мероприятия по созданию противопожарных источников водоснабжения</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</si>
  <si>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</si>
  <si>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0350944600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</si>
  <si>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</si>
  <si>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0350983390</t>
  </si>
  <si>
    <t>03509S4600</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</si>
  <si>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</si>
  <si>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</si>
  <si>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</si>
  <si>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</si>
  <si>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</si>
  <si>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</si>
  <si>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</si>
  <si>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</si>
  <si>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</si>
  <si>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</si>
  <si>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</si>
  <si>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Другие вопросы в области охраны окружающей среды</t>
  </si>
  <si>
    <t>0320000000</t>
  </si>
  <si>
    <t xml:space="preserve">            Подпрограмма "Чистая среда"</t>
  </si>
  <si>
    <t>0320283370</t>
  </si>
  <si>
    <t xml:space="preserve">              Рекультивация полигона твердых бытовых отходов в г. Верхняя Тура</t>
  </si>
  <si>
    <t xml:space="preserve">          Муниципальная программа "Развитие системы образования в Городском округе Верхняя Тура до 2025 года"</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</si>
  <si>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</si>
  <si>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</si>
  <si>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</si>
  <si>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</si>
  <si>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</si>
  <si>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0660586140</t>
  </si>
  <si>
    <t xml:space="preserve">              Реализация мероприятий по патриотическому воспитанию граждан на территории Городского округа Верхняя Тура</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</si>
  <si>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</si>
  <si>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</si>
  <si>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</si>
  <si>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</si>
  <si>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</si>
  <si>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</si>
  <si>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</si>
  <si>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</si>
  <si>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</si>
  <si>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</si>
  <si>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Подпрограмма "Развитие физической культуры и спорта в Городском округе Верхняя Тура"</t>
  </si>
  <si>
    <t>0820848270</t>
  </si>
  <si>
    <t xml:space="preserve">              Поддержка муниципальных учреждений спортивной направленности по адаптивной физической культуре и спорту</t>
  </si>
  <si>
    <t>08208S8270</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</si>
  <si>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</si>
  <si>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Подпрограмма "Информирование населения о деятельности органов местного самоуправления"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</si>
  <si>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</si>
  <si>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</si>
  <si>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</si>
  <si>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</si>
  <si>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</si>
  <si>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</si>
  <si>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Муниципальная программа "Развитие системы образования в Городском округе Верхняя Тура до 2025 года"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</si>
  <si>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</si>
  <si>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физической культуры и спорта в Городском округе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</si>
  <si>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</si>
  <si>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Инициативные платежи</t>
  </si>
  <si>
    <t>Инициативные платежи, зачисляемые в бюджеты городских округов</t>
  </si>
  <si>
    <t xml:space="preserve">    Исполнение доходной части бюджета Городского округа Верхняя Тура за 1 полугодие 2023 года</t>
  </si>
  <si>
    <t>Субсидии на внедрение механизмов инициативного бюджетирования на территории Свердловской области</t>
  </si>
  <si>
    <t>Субсидии на строительство и реконструкцию зданий для размещения муниципальных организаций культуры за счет средств, поступивших от государственной корпорации развития "ВЭБ.РФ"</t>
  </si>
  <si>
    <t>Субсидии на строительство и реконструкцию зданий для размещения муниципальных организаций культуры на условиях софинансирования с государственной корпорацией "ВЭБ.РФ"</t>
  </si>
  <si>
    <t>Исполнение источников финансирования дефицита местного бюджета за  1 полугодие 2023 года</t>
  </si>
  <si>
    <t>Исполнение ведомственной структуры расходов местного бюджета за 1полугодие 2023 года</t>
  </si>
  <si>
    <t>Исполнение расходов бюджета по разделам, подразделам расходов классификации расходов бюджетов за 1 полугодие 2023 года</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</si>
  <si>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t>
  </si>
  <si>
    <t>034</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</si>
  <si>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</si>
  <si>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324</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</si>
  <si>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</si>
  <si>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100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</si>
  <si>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</si>
  <si>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t>
  </si>
  <si>
    <t>0140481440</t>
  </si>
  <si>
    <t xml:space="preserve">              Организация тушения ландшафтных (природных) пожаров</t>
  </si>
  <si>
    <t>01И0381200</t>
  </si>
  <si>
    <t xml:space="preserve">              Капитальный (текущий) ремонт и иные мероприятия в части содержания объектов водоснабжения, водоотведения</t>
  </si>
  <si>
    <t>01И0681450</t>
  </si>
  <si>
    <t xml:space="preserve">              Строительство водопровода в левобережной части г. Верхняя Тура</t>
  </si>
  <si>
    <t>1300783540</t>
  </si>
  <si>
    <t xml:space="preserve">              Увековечение памяти погибших при защите Отечества на территории Городского округа Верхняя Тура</t>
  </si>
  <si>
    <t>1300843100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</si>
  <si>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</si>
  <si>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1300883550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</si>
  <si>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</si>
  <si>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1300883560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</si>
  <si>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</si>
  <si>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1300883570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</si>
  <si>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</si>
  <si>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1300943100</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</si>
  <si>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</si>
  <si>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1300983580</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</si>
  <si>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</si>
  <si>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1300983590</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</si>
  <si>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</si>
  <si>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1300983600</t>
  </si>
  <si>
    <t xml:space="preserve">              Проект инициативного бюджетирования "Организация лыжероллерной трассы в Городском округе Верхняя Тура" за счет средств населения</t>
  </si>
  <si>
    <t>7000070200</t>
  </si>
  <si>
    <t xml:space="preserve">              Обеспечение населения Городского округа Верхняя Тура банными услугами</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</si>
  <si>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</si>
  <si>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</si>
  <si>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0340000000</t>
  </si>
  <si>
    <t xml:space="preserve">            Подпрограмма "Строительство физкультурно-оздоровительных объектов на территории Городского округа Верхняя Тура"</t>
  </si>
  <si>
    <t>0340183070</t>
  </si>
  <si>
    <t xml:space="preserve">              Разработка проектно-сметной документации "Строительство физкультурно-оздоровительного комплекса в Городском округе Верхняя Тура"</t>
  </si>
  <si>
    <t>0340483160</t>
  </si>
  <si>
    <t xml:space="preserve">              Строительство лыжной базы на территории Городского округа Верхняя Тура</t>
  </si>
  <si>
    <t xml:space="preserve">      Подпрограмма "Строительство физкультурно-оздоровительных объектов на территории Городского округа Верхняя Тура"</t>
  </si>
  <si>
    <t>Бюджетные кредиты из других бюджетов бюджетной системы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</si>
  <si>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</si>
  <si>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</si>
  <si>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бюджетов</t>
  </si>
  <si>
    <t>Исполнение  бюджетных ассигнований на реализацию муниципальных программ Городского округа Верхняя Тура                 за 1 полугодие 2023 года</t>
  </si>
  <si>
    <t>от 27 июля 2023г. № 90</t>
  </si>
</sst>
</file>

<file path=xl/styles.xml><?xml version="1.0" encoding="utf-8"?>
<styleSheet xmlns="http://schemas.openxmlformats.org/spreadsheetml/2006/main">
  <numFmts count="4">
    <numFmt numFmtId="164" formatCode="_-* #,##0.00_р_._-;\-* #,##0.00_р_._-;_-* &quot;-&quot;??_р_._-;_-@_-"/>
    <numFmt numFmtId="165" formatCode="_(* #,##0.00_);_(* \(#,##0.00\);_(* &quot;-&quot;??_);_(@_)"/>
    <numFmt numFmtId="166" formatCode="0.0"/>
    <numFmt numFmtId="167" formatCode="#,##0.0"/>
  </numFmts>
  <fonts count="83">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b/>
      <sz val="8"/>
      <name val="Liberation Serif"/>
      <family val="1"/>
      <charset val="204"/>
    </font>
    <font>
      <b/>
      <sz val="9"/>
      <name val="Liberation Serif"/>
      <family val="1"/>
      <charset val="204"/>
    </font>
    <font>
      <sz val="8"/>
      <name val="Liberation Serif"/>
      <family val="1"/>
      <charset val="204"/>
    </font>
    <font>
      <sz val="9"/>
      <name val="Liberation Serif"/>
      <family val="1"/>
      <charset val="204"/>
    </font>
    <font>
      <sz val="10"/>
      <name val="Liberation Serif"/>
      <family val="1"/>
      <charset val="204"/>
    </font>
    <font>
      <b/>
      <sz val="10"/>
      <name val="Liberation Serif"/>
      <family val="1"/>
      <charset val="204"/>
    </font>
    <font>
      <sz val="12"/>
      <color rgb="FF000000"/>
      <name val="Liberation Serif"/>
      <family val="1"/>
      <charset val="204"/>
    </font>
    <font>
      <sz val="9"/>
      <color rgb="FF000000"/>
      <name val="Liberation Serif"/>
      <family val="1"/>
      <charset val="204"/>
    </font>
    <font>
      <sz val="10"/>
      <color rgb="FF000000"/>
      <name val="Liberation Serif"/>
      <family val="1"/>
      <charset val="204"/>
    </font>
    <font>
      <b/>
      <sz val="10"/>
      <color rgb="FF000000"/>
      <name val="Liberation Serif"/>
      <family val="1"/>
      <charset val="204"/>
    </font>
    <font>
      <sz val="7"/>
      <name val="Liberation Serif"/>
      <family val="1"/>
      <charset val="204"/>
    </font>
    <font>
      <b/>
      <sz val="11"/>
      <name val="Liberation Serif"/>
      <family val="1"/>
      <charset val="204"/>
    </font>
    <font>
      <b/>
      <sz val="11"/>
      <color indexed="8"/>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theme="0"/>
        <bgColor indexed="64"/>
      </patternFill>
    </fill>
    <fill>
      <patternFill patternType="solid">
        <fgColor rgb="FFCCFFFF"/>
      </patternFill>
    </fill>
    <fill>
      <patternFill patternType="solid">
        <fgColor rgb="FFC0C0C0"/>
      </patternFill>
    </fill>
    <fill>
      <patternFill patternType="solid">
        <fgColor rgb="FFFFFF99"/>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diagonal/>
    </border>
  </borders>
  <cellStyleXfs count="782">
    <xf numFmtId="0" fontId="0" fillId="33"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42"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36" borderId="0" applyNumberFormat="0" applyBorder="0" applyAlignment="0" applyProtection="0"/>
    <xf numFmtId="0" fontId="26" fillId="42" borderId="0" applyNumberFormat="0" applyBorder="0" applyAlignment="0" applyProtection="0"/>
    <xf numFmtId="0" fontId="26" fillId="44" borderId="0" applyNumberFormat="0" applyBorder="0" applyAlignment="0" applyProtection="0"/>
    <xf numFmtId="0" fontId="26" fillId="36" borderId="0" applyNumberFormat="0" applyBorder="0" applyAlignment="0" applyProtection="0"/>
    <xf numFmtId="0" fontId="26" fillId="40"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47" borderId="0" applyNumberFormat="0" applyBorder="0" applyAlignment="0" applyProtection="0"/>
    <xf numFmtId="0" fontId="27" fillId="45" borderId="0" applyNumberFormat="0" applyBorder="0" applyAlignment="0" applyProtection="0"/>
    <xf numFmtId="0" fontId="27" fillId="34"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8" fillId="48" borderId="0" applyNumberFormat="0" applyBorder="0" applyAlignment="0" applyProtection="0"/>
    <xf numFmtId="0" fontId="29" fillId="0" borderId="0">
      <alignment horizontal="left"/>
    </xf>
    <xf numFmtId="0" fontId="30" fillId="35" borderId="15" applyNumberFormat="0" applyAlignment="0" applyProtection="0"/>
    <xf numFmtId="0" fontId="31" fillId="45" borderId="18" applyNumberFormat="0" applyAlignment="0" applyProtection="0"/>
    <xf numFmtId="0" fontId="29" fillId="0" borderId="0">
      <alignment horizontal="left"/>
    </xf>
    <xf numFmtId="0" fontId="32" fillId="0" borderId="0" applyNumberFormat="0" applyFill="0" applyBorder="0" applyAlignment="0" applyProtection="0"/>
    <xf numFmtId="0" fontId="33" fillId="39" borderId="0" applyNumberFormat="0" applyBorder="0" applyAlignment="0" applyProtection="0"/>
    <xf numFmtId="0" fontId="34" fillId="0" borderId="12"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0" fontId="37" fillId="38" borderId="15" applyNumberFormat="0" applyAlignment="0" applyProtection="0"/>
    <xf numFmtId="0" fontId="38" fillId="0" borderId="16" applyNumberFormat="0" applyFill="0" applyAlignment="0" applyProtection="0"/>
    <xf numFmtId="0" fontId="39" fillId="37" borderId="0" applyNumberFormat="0" applyBorder="0" applyAlignment="0" applyProtection="0"/>
    <xf numFmtId="0" fontId="26" fillId="44" borderId="17" applyNumberFormat="0" applyFont="0" applyAlignment="0" applyProtection="0"/>
    <xf numFmtId="0" fontId="40" fillId="35" borderId="13" applyNumberFormat="0" applyAlignment="0" applyProtection="0"/>
    <xf numFmtId="0" fontId="41" fillId="0" borderId="0"/>
    <xf numFmtId="0" fontId="41" fillId="0" borderId="0"/>
    <xf numFmtId="0" fontId="42" fillId="0" borderId="0" applyNumberFormat="0" applyFill="0" applyBorder="0" applyAlignment="0" applyProtection="0"/>
    <xf numFmtId="0" fontId="43" fillId="0" borderId="14" applyNumberFormat="0" applyFill="0" applyAlignment="0" applyProtection="0"/>
    <xf numFmtId="0" fontId="29" fillId="0" borderId="0">
      <alignment horizontal="left"/>
    </xf>
    <xf numFmtId="0" fontId="44" fillId="0" borderId="0" applyNumberFormat="0" applyFill="0" applyBorder="0" applyAlignment="0" applyProtection="0"/>
    <xf numFmtId="0" fontId="45" fillId="40" borderId="0"/>
    <xf numFmtId="0" fontId="45" fillId="0" borderId="0">
      <alignment wrapText="1"/>
    </xf>
    <xf numFmtId="0" fontId="45" fillId="0" borderId="0"/>
    <xf numFmtId="0" fontId="46" fillId="0" borderId="0">
      <alignment horizontal="center" wrapText="1"/>
    </xf>
    <xf numFmtId="0" fontId="46" fillId="0" borderId="0">
      <alignment horizontal="center"/>
    </xf>
    <xf numFmtId="0" fontId="45" fillId="0" borderId="0">
      <alignment horizontal="right"/>
    </xf>
    <xf numFmtId="0" fontId="45" fillId="40" borderId="21"/>
    <xf numFmtId="0" fontId="45" fillId="0" borderId="22">
      <alignment horizontal="center" vertical="center" wrapText="1"/>
    </xf>
    <xf numFmtId="0" fontId="45" fillId="40" borderId="23"/>
    <xf numFmtId="49" fontId="45" fillId="0" borderId="22">
      <alignment horizontal="left" vertical="top" wrapText="1" indent="2"/>
    </xf>
    <xf numFmtId="49" fontId="45" fillId="0" borderId="22">
      <alignment horizontal="center" vertical="top" shrinkToFit="1"/>
    </xf>
    <xf numFmtId="4" fontId="45" fillId="0" borderId="22">
      <alignment horizontal="right" vertical="top" shrinkToFit="1"/>
    </xf>
    <xf numFmtId="10" fontId="45" fillId="0" borderId="22">
      <alignment horizontal="right" vertical="top" shrinkToFit="1"/>
    </xf>
    <xf numFmtId="0" fontId="45" fillId="40" borderId="23">
      <alignment shrinkToFit="1"/>
    </xf>
    <xf numFmtId="0" fontId="47" fillId="0" borderId="22">
      <alignment horizontal="left"/>
    </xf>
    <xf numFmtId="4" fontId="47" fillId="44" borderId="22">
      <alignment horizontal="right" vertical="top" shrinkToFit="1"/>
    </xf>
    <xf numFmtId="10" fontId="47" fillId="44" borderId="22">
      <alignment horizontal="right" vertical="top" shrinkToFit="1"/>
    </xf>
    <xf numFmtId="0" fontId="45" fillId="40" borderId="24"/>
    <xf numFmtId="0" fontId="45" fillId="0" borderId="0">
      <alignment horizontal="left" wrapText="1"/>
    </xf>
    <xf numFmtId="0" fontId="47" fillId="0" borderId="22">
      <alignment vertical="top" wrapText="1"/>
    </xf>
    <xf numFmtId="4" fontId="47" fillId="42" borderId="22">
      <alignment horizontal="right" vertical="top" shrinkToFit="1"/>
    </xf>
    <xf numFmtId="10" fontId="47" fillId="42" borderId="22">
      <alignment horizontal="right" vertical="top" shrinkToFit="1"/>
    </xf>
    <xf numFmtId="0" fontId="45" fillId="40" borderId="23">
      <alignment horizontal="center"/>
    </xf>
    <xf numFmtId="0" fontId="45" fillId="40" borderId="24">
      <alignment horizontal="center"/>
    </xf>
    <xf numFmtId="0" fontId="25" fillId="0" borderId="0"/>
    <xf numFmtId="0" fontId="22" fillId="0" borderId="0"/>
    <xf numFmtId="0" fontId="48" fillId="42" borderId="0" applyNumberFormat="0" applyBorder="0" applyAlignment="0" applyProtection="0"/>
    <xf numFmtId="0" fontId="48" fillId="36" borderId="0" applyNumberFormat="0" applyBorder="0" applyAlignment="0" applyProtection="0"/>
    <xf numFmtId="0" fontId="49" fillId="41"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3"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2" borderId="0" applyNumberFormat="0" applyBorder="0" applyAlignment="0" applyProtection="0"/>
    <xf numFmtId="0" fontId="4" fillId="8" borderId="8" applyNumberFormat="0" applyFont="0" applyAlignment="0" applyProtection="0"/>
    <xf numFmtId="0" fontId="48" fillId="44" borderId="0" applyNumberFormat="0" applyBorder="0" applyAlignment="0" applyProtection="0"/>
    <xf numFmtId="0" fontId="48" fillId="39" borderId="0" applyNumberFormat="0" applyBorder="0" applyAlignment="0" applyProtection="0"/>
    <xf numFmtId="0" fontId="49" fillId="3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53" fillId="45" borderId="18" applyNumberFormat="0" applyAlignment="0" applyProtection="0"/>
    <xf numFmtId="0" fontId="49" fillId="45"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2" fillId="35" borderId="15" applyNumberFormat="0" applyAlignment="0" applyProtection="0"/>
    <xf numFmtId="0" fontId="49" fillId="4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1" fillId="0" borderId="0">
      <alignment horizontal="left"/>
    </xf>
    <xf numFmtId="0" fontId="49" fillId="34"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0" fillId="48" borderId="0" applyNumberFormat="0" applyBorder="0" applyAlignment="0" applyProtection="0"/>
    <xf numFmtId="0" fontId="49" fillId="3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9" fillId="43" borderId="0" applyNumberFormat="0" applyBorder="0" applyAlignment="0" applyProtection="0"/>
    <xf numFmtId="0" fontId="49" fillId="41"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9" fillId="46" borderId="0" applyNumberFormat="0" applyBorder="0" applyAlignment="0" applyProtection="0"/>
    <xf numFmtId="0" fontId="51" fillId="0" borderId="0">
      <alignment horizontal="left"/>
    </xf>
    <xf numFmtId="0" fontId="54" fillId="0" borderId="0" applyNumberFormat="0" applyFill="0" applyBorder="0" applyAlignment="0" applyProtection="0"/>
    <xf numFmtId="0" fontId="55" fillId="39" borderId="0" applyNumberFormat="0" applyBorder="0" applyAlignment="0" applyProtection="0"/>
    <xf numFmtId="0" fontId="56" fillId="0" borderId="12" applyNumberFormat="0" applyFill="0" applyAlignment="0" applyProtection="0"/>
    <xf numFmtId="0" fontId="57" fillId="0" borderId="19"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59" fillId="38" borderId="15" applyNumberFormat="0" applyAlignment="0" applyProtection="0"/>
    <xf numFmtId="0" fontId="60" fillId="0" borderId="16" applyNumberFormat="0" applyFill="0" applyAlignment="0" applyProtection="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60" fillId="0" borderId="16" applyNumberFormat="0" applyFill="0" applyAlignment="0" applyProtection="0"/>
    <xf numFmtId="0" fontId="59" fillId="38" borderId="15" applyNumberFormat="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58" fillId="0" borderId="0" applyNumberFormat="0" applyFill="0" applyBorder="0" applyAlignment="0" applyProtection="0"/>
    <xf numFmtId="0" fontId="58" fillId="0" borderId="20" applyNumberFormat="0" applyFill="0" applyAlignment="0" applyProtection="0"/>
    <xf numFmtId="0" fontId="57" fillId="0" borderId="19" applyNumberFormat="0" applyFill="0" applyAlignment="0" applyProtection="0"/>
    <xf numFmtId="0" fontId="56" fillId="0" borderId="12" applyNumberFormat="0" applyFill="0" applyAlignment="0" applyProtection="0"/>
    <xf numFmtId="0" fontId="55" fillId="39" borderId="0" applyNumberFormat="0" applyBorder="0" applyAlignment="0" applyProtection="0"/>
    <xf numFmtId="0" fontId="54" fillId="0" borderId="0" applyNumberFormat="0" applyFill="0" applyBorder="0" applyAlignment="0" applyProtection="0"/>
    <xf numFmtId="0" fontId="51" fillId="0" borderId="0">
      <alignment horizontal="left"/>
    </xf>
    <xf numFmtId="0" fontId="53" fillId="45" borderId="18" applyNumberFormat="0" applyAlignment="0" applyProtection="0"/>
    <xf numFmtId="0" fontId="52" fillId="35" borderId="15" applyNumberFormat="0" applyAlignment="0" applyProtection="0"/>
    <xf numFmtId="0" fontId="51" fillId="0" borderId="0">
      <alignment horizontal="left"/>
    </xf>
    <xf numFmtId="0" fontId="50" fillId="48" borderId="0" applyNumberFormat="0" applyBorder="0" applyAlignment="0" applyProtection="0"/>
    <xf numFmtId="0" fontId="49" fillId="43"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5" borderId="0" applyNumberFormat="0" applyBorder="0" applyAlignment="0" applyProtection="0"/>
    <xf numFmtId="0" fontId="49" fillId="47"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1"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3" borderId="0" applyNumberFormat="0" applyBorder="0" applyAlignment="0" applyProtection="0"/>
    <xf numFmtId="0" fontId="49" fillId="41"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25" fillId="0" borderId="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8" fillId="42"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36" borderId="0" applyNumberFormat="0" applyBorder="0" applyAlignment="0" applyProtection="0"/>
    <xf numFmtId="0" fontId="48" fillId="42" borderId="0" applyNumberFormat="0" applyBorder="0" applyAlignment="0" applyProtection="0"/>
    <xf numFmtId="0" fontId="48" fillId="44"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38" borderId="0" applyNumberFormat="0" applyBorder="0" applyAlignment="0" applyProtection="0"/>
    <xf numFmtId="0" fontId="49" fillId="41" borderId="0" applyNumberFormat="0" applyBorder="0" applyAlignment="0" applyProtection="0"/>
    <xf numFmtId="0" fontId="49" fillId="43"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7" borderId="0" applyNumberFormat="0" applyBorder="0" applyAlignment="0" applyProtection="0"/>
    <xf numFmtId="0" fontId="49" fillId="45"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50" fillId="48" borderId="0" applyNumberFormat="0" applyBorder="0" applyAlignment="0" applyProtection="0"/>
    <xf numFmtId="0" fontId="51" fillId="0" borderId="0">
      <alignment horizontal="left"/>
    </xf>
    <xf numFmtId="0" fontId="52" fillId="35" borderId="15" applyNumberFormat="0" applyAlignment="0" applyProtection="0"/>
    <xf numFmtId="0" fontId="53" fillId="45" borderId="18" applyNumberFormat="0" applyAlignment="0" applyProtection="0"/>
    <xf numFmtId="0" fontId="51" fillId="0" borderId="0">
      <alignment horizontal="left"/>
    </xf>
    <xf numFmtId="0" fontId="54" fillId="0" borderId="0" applyNumberFormat="0" applyFill="0" applyBorder="0" applyAlignment="0" applyProtection="0"/>
    <xf numFmtId="0" fontId="55" fillId="39" borderId="0" applyNumberFormat="0" applyBorder="0" applyAlignment="0" applyProtection="0"/>
    <xf numFmtId="0" fontId="56" fillId="0" borderId="12" applyNumberFormat="0" applyFill="0" applyAlignment="0" applyProtection="0"/>
    <xf numFmtId="0" fontId="57" fillId="0" borderId="19"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59" fillId="38" borderId="15" applyNumberFormat="0" applyAlignment="0" applyProtection="0"/>
    <xf numFmtId="0" fontId="60" fillId="0" borderId="16" applyNumberFormat="0" applyFill="0" applyAlignment="0" applyProtection="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58" fillId="0" borderId="0" applyNumberFormat="0" applyFill="0" applyBorder="0" applyAlignment="0" applyProtection="0"/>
    <xf numFmtId="0" fontId="58" fillId="0" borderId="20" applyNumberFormat="0" applyFill="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57" fillId="0" borderId="19" applyNumberFormat="0" applyFill="0" applyAlignment="0" applyProtection="0"/>
    <xf numFmtId="0" fontId="56" fillId="0" borderId="12" applyNumberFormat="0" applyFill="0" applyAlignment="0" applyProtection="0"/>
    <xf numFmtId="0" fontId="55" fillId="39" borderId="0" applyNumberFormat="0" applyBorder="0" applyAlignment="0" applyProtection="0"/>
    <xf numFmtId="0" fontId="54" fillId="0" borderId="0" applyNumberFormat="0" applyFill="0" applyBorder="0" applyAlignment="0" applyProtection="0"/>
    <xf numFmtId="0" fontId="51" fillId="0" borderId="0">
      <alignment horizontal="left"/>
    </xf>
    <xf numFmtId="0" fontId="53" fillId="45" borderId="18" applyNumberFormat="0" applyAlignment="0" applyProtection="0"/>
    <xf numFmtId="0" fontId="52" fillId="35" borderId="15" applyNumberFormat="0" applyAlignment="0" applyProtection="0"/>
    <xf numFmtId="0" fontId="51" fillId="0" borderId="0">
      <alignment horizontal="left"/>
    </xf>
    <xf numFmtId="0" fontId="50" fillId="48" borderId="0" applyNumberFormat="0" applyBorder="0" applyAlignment="0" applyProtection="0"/>
    <xf numFmtId="0" fontId="49" fillId="43"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5" borderId="0" applyNumberFormat="0" applyBorder="0" applyAlignment="0" applyProtection="0"/>
    <xf numFmtId="0" fontId="49" fillId="47"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1"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3" borderId="0" applyNumberFormat="0" applyBorder="0" applyAlignment="0" applyProtection="0"/>
    <xf numFmtId="0" fontId="49" fillId="41"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25" fillId="0" borderId="0"/>
    <xf numFmtId="0" fontId="48" fillId="36"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59" fillId="38" borderId="15" applyNumberFormat="0" applyAlignment="0" applyProtection="0"/>
    <xf numFmtId="0" fontId="60" fillId="0" borderId="16" applyNumberFormat="0" applyFill="0" applyAlignment="0" applyProtection="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24" fillId="0" borderId="0"/>
    <xf numFmtId="165" fontId="24" fillId="0" borderId="0" applyFont="0" applyFill="0" applyBorder="0" applyAlignment="0" applyProtection="0"/>
    <xf numFmtId="0" fontId="22" fillId="0" borderId="0"/>
    <xf numFmtId="0" fontId="22" fillId="0" borderId="0"/>
    <xf numFmtId="0" fontId="22"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8" borderId="8"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51" borderId="34">
      <alignment horizontal="center"/>
    </xf>
    <xf numFmtId="0" fontId="67" fillId="51" borderId="34">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164" fontId="22" fillId="0" borderId="0" applyFont="0" applyFill="0" applyBorder="0" applyAlignment="0" applyProtection="0"/>
    <xf numFmtId="0" fontId="69" fillId="0" borderId="31">
      <alignment vertical="top" wrapText="1"/>
    </xf>
    <xf numFmtId="4" fontId="69" fillId="50" borderId="31">
      <alignment horizontal="right" vertical="top" shrinkToFit="1"/>
    </xf>
    <xf numFmtId="4" fontId="69" fillId="52" borderId="31">
      <alignment horizontal="right" vertical="top" shrinkToFit="1"/>
    </xf>
    <xf numFmtId="0" fontId="69" fillId="0" borderId="31">
      <alignment vertical="top" wrapText="1"/>
    </xf>
    <xf numFmtId="4" fontId="69" fillId="50" borderId="31">
      <alignment horizontal="right" vertical="top" shrinkToFit="1"/>
    </xf>
    <xf numFmtId="0" fontId="24" fillId="0" borderId="0"/>
    <xf numFmtId="0" fontId="22" fillId="0" borderId="0"/>
  </cellStyleXfs>
  <cellXfs count="160">
    <xf numFmtId="0" fontId="22" fillId="33" borderId="0" xfId="0" applyFont="1" applyFill="1"/>
    <xf numFmtId="0" fontId="70" fillId="0" borderId="10" xfId="0" quotePrefix="1" applyFont="1" applyFill="1" applyBorder="1" applyAlignment="1">
      <alignment horizontal="left" vertical="center"/>
    </xf>
    <xf numFmtId="0" fontId="70" fillId="0" borderId="10" xfId="0" applyFont="1" applyFill="1" applyBorder="1" applyAlignment="1">
      <alignment horizontal="left" vertical="center"/>
    </xf>
    <xf numFmtId="49" fontId="70" fillId="0" borderId="10" xfId="0" quotePrefix="1" applyNumberFormat="1" applyFont="1" applyFill="1" applyBorder="1" applyAlignment="1">
      <alignment horizontal="left" vertical="center"/>
    </xf>
    <xf numFmtId="0" fontId="71" fillId="0" borderId="10" xfId="0" applyFont="1" applyFill="1" applyBorder="1" applyAlignment="1">
      <alignment vertical="center"/>
    </xf>
    <xf numFmtId="49" fontId="70" fillId="0" borderId="10" xfId="0" applyNumberFormat="1" applyFont="1" applyFill="1" applyBorder="1" applyAlignment="1">
      <alignment horizontal="left" vertical="center"/>
    </xf>
    <xf numFmtId="49" fontId="72" fillId="0" borderId="10" xfId="0" applyNumberFormat="1" applyFont="1" applyFill="1" applyBorder="1" applyAlignment="1">
      <alignment horizontal="left" vertical="center"/>
    </xf>
    <xf numFmtId="0" fontId="72" fillId="0" borderId="10" xfId="0" applyFont="1" applyFill="1" applyBorder="1" applyAlignment="1">
      <alignment horizontal="left" vertical="center"/>
    </xf>
    <xf numFmtId="0" fontId="72" fillId="0" borderId="10" xfId="0" quotePrefix="1" applyFont="1" applyFill="1" applyBorder="1" applyAlignment="1">
      <alignment horizontal="left" vertical="center"/>
    </xf>
    <xf numFmtId="49" fontId="72" fillId="0" borderId="10" xfId="0" quotePrefix="1" applyNumberFormat="1" applyFont="1" applyFill="1" applyBorder="1" applyAlignment="1">
      <alignment horizontal="left" vertical="center"/>
    </xf>
    <xf numFmtId="0" fontId="73" fillId="0" borderId="10" xfId="0" applyFont="1" applyFill="1" applyBorder="1" applyAlignment="1">
      <alignment horizontal="left" vertical="top" wrapText="1"/>
    </xf>
    <xf numFmtId="49" fontId="70" fillId="0" borderId="10" xfId="0" applyNumberFormat="1" applyFont="1" applyFill="1" applyBorder="1" applyAlignment="1">
      <alignment vertical="center"/>
    </xf>
    <xf numFmtId="49" fontId="72" fillId="0" borderId="10" xfId="0" applyNumberFormat="1" applyFont="1" applyFill="1" applyBorder="1" applyAlignment="1">
      <alignment vertical="center"/>
    </xf>
    <xf numFmtId="1" fontId="72" fillId="0" borderId="10" xfId="0" applyNumberFormat="1" applyFont="1" applyFill="1" applyBorder="1" applyAlignment="1">
      <alignment horizontal="left" vertical="center"/>
    </xf>
    <xf numFmtId="1" fontId="72" fillId="0" borderId="10" xfId="0" quotePrefix="1" applyNumberFormat="1" applyFont="1" applyFill="1" applyBorder="1" applyAlignment="1">
      <alignment horizontal="left" vertical="center"/>
    </xf>
    <xf numFmtId="49" fontId="73" fillId="0" borderId="10" xfId="0" applyNumberFormat="1" applyFont="1" applyFill="1" applyBorder="1" applyAlignment="1">
      <alignment horizontal="left" vertical="top" wrapText="1"/>
    </xf>
    <xf numFmtId="49" fontId="72" fillId="0" borderId="10" xfId="0" applyNumberFormat="1" applyFont="1" applyFill="1" applyBorder="1" applyAlignment="1">
      <alignment horizontal="center" vertical="center"/>
    </xf>
    <xf numFmtId="0" fontId="74" fillId="0" borderId="0" xfId="382" applyFont="1"/>
    <xf numFmtId="0" fontId="74" fillId="33" borderId="0" xfId="0" applyFont="1" applyFill="1"/>
    <xf numFmtId="0" fontId="74" fillId="0" borderId="0" xfId="382" applyFont="1" applyFill="1" applyAlignment="1">
      <alignment wrapText="1"/>
    </xf>
    <xf numFmtId="0" fontId="73" fillId="0" borderId="0" xfId="382" applyFont="1" applyFill="1" applyAlignment="1">
      <alignment horizontal="center"/>
    </xf>
    <xf numFmtId="0" fontId="74" fillId="0" borderId="0" xfId="382" applyFont="1" applyFill="1"/>
    <xf numFmtId="0" fontId="74" fillId="0" borderId="10" xfId="382" applyFont="1" applyFill="1" applyBorder="1" applyAlignment="1">
      <alignment horizontal="center" vertical="center" wrapText="1"/>
    </xf>
    <xf numFmtId="0" fontId="75" fillId="33" borderId="10" xfId="0" applyFont="1" applyFill="1" applyBorder="1" applyAlignment="1">
      <alignment wrapText="1"/>
    </xf>
    <xf numFmtId="0" fontId="75" fillId="33" borderId="10" xfId="0" applyFont="1" applyBorder="1" applyAlignment="1">
      <alignment horizontal="center" wrapText="1"/>
    </xf>
    <xf numFmtId="0" fontId="75" fillId="33" borderId="0" xfId="0" applyFont="1" applyFill="1"/>
    <xf numFmtId="0" fontId="74" fillId="33" borderId="10" xfId="0" applyFont="1" applyBorder="1" applyAlignment="1">
      <alignment horizontal="left" wrapText="1"/>
    </xf>
    <xf numFmtId="0" fontId="74" fillId="33" borderId="10" xfId="0" applyFont="1" applyBorder="1" applyAlignment="1">
      <alignment horizontal="center" wrapText="1"/>
    </xf>
    <xf numFmtId="0" fontId="75" fillId="33" borderId="10" xfId="0" applyFont="1" applyBorder="1" applyAlignment="1">
      <alignment horizontal="left" wrapText="1"/>
    </xf>
    <xf numFmtId="0" fontId="74" fillId="49" borderId="0" xfId="0" applyFont="1" applyFill="1" applyAlignment="1">
      <alignment horizontal="center" vertical="top"/>
    </xf>
    <xf numFmtId="0" fontId="74" fillId="49" borderId="0" xfId="0" applyFont="1" applyFill="1"/>
    <xf numFmtId="49" fontId="73" fillId="49" borderId="0" xfId="152" applyNumberFormat="1" applyFont="1" applyFill="1" applyAlignment="1">
      <alignment wrapText="1"/>
    </xf>
    <xf numFmtId="0" fontId="76" fillId="49" borderId="0" xfId="0" applyFont="1" applyFill="1" applyAlignment="1">
      <alignment horizontal="center"/>
    </xf>
    <xf numFmtId="0" fontId="75" fillId="49" borderId="0" xfId="0" applyFont="1" applyFill="1"/>
    <xf numFmtId="0" fontId="74" fillId="49" borderId="10" xfId="0" applyFont="1" applyFill="1" applyBorder="1" applyAlignment="1">
      <alignment horizontal="center" vertical="top"/>
    </xf>
    <xf numFmtId="0" fontId="73" fillId="49" borderId="0" xfId="0" applyFont="1" applyFill="1"/>
    <xf numFmtId="0" fontId="80" fillId="49" borderId="0" xfId="0" applyFont="1" applyFill="1"/>
    <xf numFmtId="0" fontId="74" fillId="49" borderId="0" xfId="0" applyFont="1" applyFill="1" applyAlignment="1">
      <alignment vertical="top"/>
    </xf>
    <xf numFmtId="0" fontId="74" fillId="49" borderId="0" xfId="0" applyFont="1" applyFill="1" applyAlignment="1">
      <alignment vertical="top" wrapText="1"/>
    </xf>
    <xf numFmtId="0" fontId="74" fillId="49" borderId="10" xfId="0" applyFont="1" applyFill="1" applyBorder="1" applyAlignment="1">
      <alignment horizontal="center" vertical="center" wrapText="1"/>
    </xf>
    <xf numFmtId="166" fontId="78" fillId="49" borderId="31" xfId="578" applyNumberFormat="1" applyFont="1" applyFill="1" applyProtection="1">
      <alignment horizontal="right" vertical="top" shrinkToFit="1"/>
    </xf>
    <xf numFmtId="0" fontId="73" fillId="0" borderId="10" xfId="0" applyFont="1" applyFill="1" applyBorder="1" applyAlignment="1">
      <alignment horizontal="center" vertical="center"/>
    </xf>
    <xf numFmtId="49" fontId="73" fillId="49" borderId="0" xfId="0" applyNumberFormat="1" applyFont="1" applyFill="1"/>
    <xf numFmtId="49" fontId="71" fillId="49" borderId="0" xfId="0" applyNumberFormat="1" applyFont="1" applyFill="1"/>
    <xf numFmtId="1" fontId="78" fillId="49" borderId="31" xfId="131" applyNumberFormat="1" applyFont="1" applyFill="1" applyBorder="1" applyAlignment="1" applyProtection="1">
      <alignment horizontal="center" vertical="top" shrinkToFit="1"/>
    </xf>
    <xf numFmtId="0" fontId="78" fillId="49" borderId="31" xfId="143" applyNumberFormat="1" applyFont="1" applyFill="1" applyBorder="1" applyAlignment="1" applyProtection="1">
      <alignment vertical="top" wrapText="1"/>
    </xf>
    <xf numFmtId="4" fontId="78" fillId="49" borderId="31" xfId="144" applyNumberFormat="1" applyFont="1" applyFill="1" applyBorder="1" applyAlignment="1" applyProtection="1">
      <alignment horizontal="right" vertical="top" shrinkToFit="1"/>
    </xf>
    <xf numFmtId="4" fontId="79" fillId="49" borderId="31" xfId="134" applyNumberFormat="1" applyFont="1" applyFill="1" applyBorder="1" applyAlignment="1" applyProtection="1">
      <alignment horizontal="right" vertical="top" shrinkToFit="1"/>
    </xf>
    <xf numFmtId="166" fontId="79" fillId="49" borderId="31" xfId="578" applyNumberFormat="1" applyFont="1" applyFill="1" applyProtection="1">
      <alignment horizontal="right" vertical="top" shrinkToFit="1"/>
    </xf>
    <xf numFmtId="0" fontId="71" fillId="0" borderId="10" xfId="0" applyFont="1" applyFill="1" applyBorder="1" applyAlignment="1">
      <alignment horizontal="left" vertical="top" wrapText="1"/>
    </xf>
    <xf numFmtId="49" fontId="71" fillId="0" borderId="10" xfId="0" applyNumberFormat="1" applyFont="1" applyFill="1" applyBorder="1" applyAlignment="1">
      <alignment horizontal="left" vertical="top" wrapText="1"/>
    </xf>
    <xf numFmtId="0" fontId="73" fillId="0" borderId="10" xfId="0" applyNumberFormat="1" applyFont="1" applyFill="1" applyBorder="1" applyAlignment="1">
      <alignment horizontal="left" vertical="top" wrapText="1"/>
    </xf>
    <xf numFmtId="0" fontId="71" fillId="0" borderId="10" xfId="0" applyNumberFormat="1" applyFont="1" applyFill="1" applyBorder="1" applyAlignment="1">
      <alignment horizontal="left" vertical="top" wrapText="1"/>
    </xf>
    <xf numFmtId="0" fontId="73" fillId="0" borderId="10" xfId="0" applyFont="1" applyFill="1" applyBorder="1" applyAlignment="1">
      <alignment vertical="top" wrapText="1"/>
    </xf>
    <xf numFmtId="0" fontId="73" fillId="0" borderId="10" xfId="0" applyFont="1" applyFill="1" applyBorder="1" applyAlignment="1">
      <alignment horizontal="left" vertical="center" wrapText="1"/>
    </xf>
    <xf numFmtId="49" fontId="71" fillId="0" borderId="10" xfId="0" applyNumberFormat="1" applyFont="1" applyFill="1" applyBorder="1" applyAlignment="1">
      <alignment vertical="center" wrapText="1"/>
    </xf>
    <xf numFmtId="49" fontId="73" fillId="0" borderId="10" xfId="0" applyNumberFormat="1" applyFont="1" applyFill="1" applyBorder="1" applyAlignment="1">
      <alignment vertical="top" wrapText="1"/>
    </xf>
    <xf numFmtId="0" fontId="73" fillId="0" borderId="10" xfId="0" applyNumberFormat="1" applyFont="1" applyFill="1" applyBorder="1" applyAlignment="1">
      <alignment horizontal="left" vertical="center" wrapText="1"/>
    </xf>
    <xf numFmtId="0" fontId="73" fillId="0" borderId="0" xfId="0" applyFont="1" applyFill="1"/>
    <xf numFmtId="0" fontId="73" fillId="33" borderId="10" xfId="0" applyFont="1" applyFill="1" applyBorder="1" applyAlignment="1">
      <alignment wrapText="1"/>
    </xf>
    <xf numFmtId="49" fontId="71" fillId="0" borderId="10" xfId="0" applyNumberFormat="1" applyFont="1" applyFill="1" applyBorder="1" applyAlignment="1">
      <alignment horizontal="left" vertical="center" wrapText="1"/>
    </xf>
    <xf numFmtId="49" fontId="73" fillId="0" borderId="10" xfId="0" applyNumberFormat="1" applyFont="1" applyFill="1" applyBorder="1" applyAlignment="1">
      <alignment horizontal="left" vertical="center"/>
    </xf>
    <xf numFmtId="0" fontId="73" fillId="0" borderId="10" xfId="0" applyFont="1" applyFill="1" applyBorder="1" applyAlignment="1">
      <alignment horizontal="justify" vertical="center" wrapText="1"/>
    </xf>
    <xf numFmtId="0" fontId="73" fillId="0" borderId="10" xfId="0" applyFont="1" applyFill="1" applyBorder="1" applyAlignment="1">
      <alignment horizontal="justify" vertical="top" wrapText="1"/>
    </xf>
    <xf numFmtId="0" fontId="73" fillId="0" borderId="10" xfId="0" applyNumberFormat="1" applyFont="1" applyFill="1" applyBorder="1" applyAlignment="1">
      <alignment vertical="center" wrapText="1"/>
    </xf>
    <xf numFmtId="49" fontId="70" fillId="49" borderId="10" xfId="0" applyNumberFormat="1" applyFont="1" applyFill="1" applyBorder="1" applyAlignment="1">
      <alignment horizontal="left" vertical="center"/>
    </xf>
    <xf numFmtId="49" fontId="70" fillId="49" borderId="10" xfId="0" applyNumberFormat="1" applyFont="1" applyFill="1" applyBorder="1" applyAlignment="1">
      <alignment vertical="center"/>
    </xf>
    <xf numFmtId="0" fontId="79" fillId="49" borderId="31" xfId="150" applyNumberFormat="1" applyFont="1" applyFill="1" applyBorder="1" applyAlignment="1" applyProtection="1">
      <alignment horizontal="left" vertical="top" wrapText="1"/>
    </xf>
    <xf numFmtId="49" fontId="72" fillId="49" borderId="10" xfId="0" applyNumberFormat="1" applyFont="1" applyFill="1" applyBorder="1" applyAlignment="1">
      <alignment horizontal="left" vertical="center"/>
    </xf>
    <xf numFmtId="49" fontId="72" fillId="49" borderId="10" xfId="0" applyNumberFormat="1" applyFont="1" applyFill="1" applyBorder="1" applyAlignment="1">
      <alignment vertical="center"/>
    </xf>
    <xf numFmtId="0" fontId="73" fillId="49" borderId="10" xfId="0" applyNumberFormat="1" applyFont="1" applyFill="1" applyBorder="1" applyAlignment="1">
      <alignment vertical="center" wrapText="1"/>
    </xf>
    <xf numFmtId="0" fontId="78" fillId="49" borderId="10" xfId="150" applyNumberFormat="1" applyFont="1" applyFill="1" applyBorder="1" applyAlignment="1" applyProtection="1">
      <alignment horizontal="left" vertical="top" wrapText="1"/>
    </xf>
    <xf numFmtId="0" fontId="78" fillId="49" borderId="0" xfId="150" applyNumberFormat="1" applyFont="1" applyFill="1" applyBorder="1" applyAlignment="1" applyProtection="1">
      <alignment horizontal="left" vertical="top" wrapText="1"/>
    </xf>
    <xf numFmtId="0" fontId="71" fillId="0" borderId="10" xfId="0" applyNumberFormat="1" applyFont="1" applyFill="1" applyBorder="1" applyAlignment="1">
      <alignment horizontal="left" vertical="center" wrapText="1"/>
    </xf>
    <xf numFmtId="167" fontId="78" fillId="49" borderId="10" xfId="144" applyNumberFormat="1" applyFont="1" applyFill="1" applyBorder="1" applyAlignment="1" applyProtection="1">
      <alignment horizontal="right" vertical="top" shrinkToFit="1"/>
    </xf>
    <xf numFmtId="167" fontId="79" fillId="49" borderId="10" xfId="144" applyNumberFormat="1" applyFont="1" applyFill="1" applyBorder="1" applyAlignment="1" applyProtection="1">
      <alignment horizontal="right" vertical="top" shrinkToFit="1"/>
    </xf>
    <xf numFmtId="0" fontId="77" fillId="49" borderId="10" xfId="150" applyNumberFormat="1" applyFont="1" applyFill="1" applyBorder="1" applyAlignment="1" applyProtection="1">
      <alignment horizontal="left" vertical="top" wrapText="1"/>
    </xf>
    <xf numFmtId="0" fontId="77" fillId="49" borderId="10" xfId="0" applyFont="1" applyFill="1" applyBorder="1" applyAlignment="1">
      <alignment horizontal="center" vertical="center" wrapText="1"/>
    </xf>
    <xf numFmtId="0" fontId="78" fillId="49" borderId="10" xfId="0" applyFont="1" applyFill="1" applyBorder="1" applyAlignment="1">
      <alignment horizontal="center" vertical="center" wrapText="1"/>
    </xf>
    <xf numFmtId="0" fontId="79" fillId="49" borderId="28" xfId="150" applyNumberFormat="1" applyFont="1" applyFill="1" applyBorder="1" applyAlignment="1" applyProtection="1">
      <alignment horizontal="left" vertical="top" wrapText="1"/>
    </xf>
    <xf numFmtId="4" fontId="73" fillId="0" borderId="10" xfId="383" applyNumberFormat="1" applyFont="1" applyFill="1" applyBorder="1" applyAlignment="1">
      <alignment horizontal="right" vertical="center"/>
    </xf>
    <xf numFmtId="4" fontId="71" fillId="0" borderId="10" xfId="383" applyNumberFormat="1" applyFont="1" applyFill="1" applyBorder="1" applyAlignment="1">
      <alignment horizontal="right" vertical="center"/>
    </xf>
    <xf numFmtId="4" fontId="73" fillId="0" borderId="10" xfId="774" applyNumberFormat="1" applyFont="1" applyFill="1" applyBorder="1" applyAlignment="1">
      <alignment horizontal="right" vertical="center"/>
    </xf>
    <xf numFmtId="4" fontId="71" fillId="0" borderId="10" xfId="774" applyNumberFormat="1" applyFont="1" applyFill="1" applyBorder="1" applyAlignment="1">
      <alignment horizontal="right" vertical="center"/>
    </xf>
    <xf numFmtId="4" fontId="73" fillId="0" borderId="10" xfId="383" applyNumberFormat="1" applyFont="1" applyFill="1" applyBorder="1" applyAlignment="1">
      <alignment horizontal="right" vertical="top"/>
    </xf>
    <xf numFmtId="4" fontId="73" fillId="49" borderId="10" xfId="774" applyNumberFormat="1" applyFont="1" applyFill="1" applyBorder="1" applyAlignment="1">
      <alignment horizontal="right" vertical="center"/>
    </xf>
    <xf numFmtId="4" fontId="71" fillId="49" borderId="10" xfId="774" applyNumberFormat="1" applyFont="1" applyFill="1" applyBorder="1" applyAlignment="1">
      <alignment horizontal="right" vertical="center"/>
    </xf>
    <xf numFmtId="4" fontId="73" fillId="0" borderId="10" xfId="0" applyNumberFormat="1" applyFont="1" applyFill="1" applyBorder="1" applyAlignment="1">
      <alignment horizontal="right" vertical="center"/>
    </xf>
    <xf numFmtId="4" fontId="78" fillId="49" borderId="31" xfId="774" applyNumberFormat="1" applyFont="1" applyFill="1" applyBorder="1" applyAlignment="1" applyProtection="1">
      <alignment horizontal="right" vertical="center" shrinkToFit="1"/>
    </xf>
    <xf numFmtId="4" fontId="71" fillId="0" borderId="10" xfId="0" applyNumberFormat="1" applyFont="1" applyFill="1" applyBorder="1" applyAlignment="1">
      <alignment horizontal="right"/>
    </xf>
    <xf numFmtId="167" fontId="73" fillId="49" borderId="10" xfId="0" applyNumberFormat="1" applyFont="1" applyFill="1" applyBorder="1" applyAlignment="1">
      <alignment horizontal="right" vertical="center"/>
    </xf>
    <xf numFmtId="167" fontId="71" fillId="0" borderId="10" xfId="0" applyNumberFormat="1" applyFont="1" applyFill="1" applyBorder="1" applyAlignment="1">
      <alignment horizontal="right" vertical="center"/>
    </xf>
    <xf numFmtId="167" fontId="73" fillId="0" borderId="10" xfId="0" applyNumberFormat="1" applyFont="1" applyFill="1" applyBorder="1" applyAlignment="1">
      <alignment horizontal="right" vertical="center"/>
    </xf>
    <xf numFmtId="0" fontId="72" fillId="0" borderId="0" xfId="0" applyFont="1" applyFill="1" applyAlignment="1">
      <alignment horizontal="left"/>
    </xf>
    <xf numFmtId="0" fontId="72" fillId="0" borderId="0" xfId="0" applyFont="1" applyFill="1"/>
    <xf numFmtId="0" fontId="73" fillId="0" borderId="0" xfId="0" applyFont="1" applyFill="1" applyAlignment="1">
      <alignment horizontal="left" vertical="center" wrapText="1"/>
    </xf>
    <xf numFmtId="164" fontId="73" fillId="0" borderId="0" xfId="774" applyFont="1" applyFill="1" applyAlignment="1">
      <alignment horizontal="center" vertical="center"/>
    </xf>
    <xf numFmtId="0" fontId="73" fillId="0" borderId="0" xfId="0" applyFont="1" applyFill="1" applyAlignment="1">
      <alignment horizontal="center" vertical="center"/>
    </xf>
    <xf numFmtId="0" fontId="72" fillId="0" borderId="0" xfId="0" applyFont="1" applyFill="1" applyAlignment="1">
      <alignment horizontal="left" vertical="top" wrapText="1"/>
    </xf>
    <xf numFmtId="0" fontId="71" fillId="0" borderId="0" xfId="0" applyFont="1" applyFill="1" applyAlignment="1">
      <alignment horizontal="center"/>
    </xf>
    <xf numFmtId="164" fontId="72" fillId="0" borderId="10" xfId="774" applyFont="1" applyFill="1" applyBorder="1" applyAlignment="1">
      <alignment horizontal="center" vertical="center" wrapText="1"/>
    </xf>
    <xf numFmtId="0" fontId="72" fillId="0" borderId="10" xfId="0" applyFont="1" applyFill="1" applyBorder="1" applyAlignment="1">
      <alignment horizontal="center" vertical="center"/>
    </xf>
    <xf numFmtId="0" fontId="71" fillId="0" borderId="0" xfId="0" applyFont="1" applyFill="1"/>
    <xf numFmtId="49" fontId="71" fillId="0" borderId="0" xfId="0" applyNumberFormat="1" applyFont="1" applyFill="1"/>
    <xf numFmtId="49" fontId="73" fillId="0" borderId="0" xfId="0" applyNumberFormat="1" applyFont="1" applyFill="1"/>
    <xf numFmtId="0" fontId="73" fillId="0" borderId="0" xfId="0" applyFont="1" applyFill="1" applyAlignment="1">
      <alignment vertical="center"/>
    </xf>
    <xf numFmtId="49" fontId="72" fillId="0" borderId="0" xfId="0" applyNumberFormat="1" applyFont="1" applyFill="1" applyAlignment="1">
      <alignment horizontal="left"/>
    </xf>
    <xf numFmtId="49" fontId="72" fillId="0" borderId="0" xfId="0" applyNumberFormat="1" applyFont="1" applyFill="1"/>
    <xf numFmtId="166" fontId="74" fillId="49" borderId="10" xfId="0" applyNumberFormat="1" applyFont="1" applyFill="1" applyBorder="1" applyAlignment="1">
      <alignment horizontal="right" vertical="top"/>
    </xf>
    <xf numFmtId="166" fontId="75" fillId="49" borderId="10" xfId="0" applyNumberFormat="1" applyFont="1" applyFill="1" applyBorder="1" applyAlignment="1">
      <alignment horizontal="right" vertical="top"/>
    </xf>
    <xf numFmtId="0" fontId="74" fillId="49" borderId="25" xfId="0" applyFont="1" applyFill="1" applyBorder="1" applyAlignment="1">
      <alignment horizontal="center" vertical="top"/>
    </xf>
    <xf numFmtId="1" fontId="78" fillId="49" borderId="40" xfId="131" applyNumberFormat="1" applyFont="1" applyFill="1" applyBorder="1" applyAlignment="1" applyProtection="1">
      <alignment horizontal="center" vertical="top" shrinkToFit="1"/>
    </xf>
    <xf numFmtId="0" fontId="78" fillId="49" borderId="40" xfId="143" applyNumberFormat="1" applyFont="1" applyFill="1" applyBorder="1" applyAlignment="1" applyProtection="1">
      <alignment vertical="top" wrapText="1"/>
    </xf>
    <xf numFmtId="4" fontId="78" fillId="49" borderId="40" xfId="144" applyNumberFormat="1" applyFont="1" applyFill="1" applyBorder="1" applyAlignment="1" applyProtection="1">
      <alignment horizontal="right" vertical="top" shrinkToFit="1"/>
    </xf>
    <xf numFmtId="166" fontId="74" fillId="49" borderId="25" xfId="0" applyNumberFormat="1" applyFont="1" applyFill="1" applyBorder="1" applyAlignment="1">
      <alignment horizontal="right" vertical="top"/>
    </xf>
    <xf numFmtId="4" fontId="79" fillId="49" borderId="10" xfId="134" applyNumberFormat="1" applyFont="1" applyFill="1" applyBorder="1" applyAlignment="1" applyProtection="1">
      <alignment horizontal="right" vertical="top" shrinkToFit="1"/>
    </xf>
    <xf numFmtId="4" fontId="74" fillId="0" borderId="10" xfId="383" applyNumberFormat="1" applyFont="1" applyBorder="1" applyAlignment="1">
      <alignment horizontal="right"/>
    </xf>
    <xf numFmtId="4" fontId="74" fillId="0" borderId="10" xfId="382" applyNumberFormat="1" applyFont="1" applyFill="1" applyBorder="1" applyAlignment="1">
      <alignment horizontal="right"/>
    </xf>
    <xf numFmtId="4" fontId="75" fillId="33" borderId="10" xfId="0" applyNumberFormat="1" applyFont="1" applyFill="1" applyBorder="1" applyAlignment="1">
      <alignment horizontal="right"/>
    </xf>
    <xf numFmtId="4" fontId="74" fillId="33" borderId="10" xfId="0" applyNumberFormat="1" applyFont="1" applyFill="1" applyBorder="1" applyAlignment="1">
      <alignment horizontal="right"/>
    </xf>
    <xf numFmtId="167" fontId="75" fillId="33" borderId="10" xfId="0" applyNumberFormat="1" applyFont="1" applyFill="1" applyBorder="1" applyAlignment="1">
      <alignment horizontal="right"/>
    </xf>
    <xf numFmtId="167" fontId="74" fillId="33" borderId="10" xfId="0" applyNumberFormat="1" applyFont="1" applyFill="1" applyBorder="1" applyAlignment="1">
      <alignment horizontal="right"/>
    </xf>
    <xf numFmtId="0" fontId="73" fillId="0" borderId="0" xfId="0" applyFont="1" applyFill="1" applyAlignment="1">
      <alignment horizontal="left" vertical="top" wrapText="1"/>
    </xf>
    <xf numFmtId="165" fontId="72" fillId="0" borderId="26" xfId="0" applyNumberFormat="1" applyFont="1" applyFill="1" applyBorder="1" applyAlignment="1">
      <alignment horizontal="center" vertical="center" wrapText="1"/>
    </xf>
    <xf numFmtId="165" fontId="72" fillId="0" borderId="27" xfId="0" applyNumberFormat="1" applyFont="1" applyFill="1" applyBorder="1" applyAlignment="1">
      <alignment horizontal="center" vertical="center" wrapText="1"/>
    </xf>
    <xf numFmtId="165" fontId="72" fillId="0" borderId="29" xfId="0" applyNumberFormat="1" applyFont="1" applyFill="1" applyBorder="1" applyAlignment="1">
      <alignment horizontal="center" vertical="center" wrapText="1"/>
    </xf>
    <xf numFmtId="165" fontId="72" fillId="0" borderId="30" xfId="0" applyNumberFormat="1" applyFont="1" applyFill="1" applyBorder="1" applyAlignment="1">
      <alignment horizontal="center" vertical="center" wrapText="1"/>
    </xf>
    <xf numFmtId="0" fontId="71" fillId="0" borderId="0" xfId="0" applyFont="1" applyFill="1" applyAlignment="1">
      <alignment horizontal="center"/>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73" fillId="0" borderId="36" xfId="0" applyFont="1" applyFill="1" applyBorder="1"/>
    <xf numFmtId="0" fontId="73" fillId="0" borderId="37" xfId="0" applyFont="1" applyFill="1" applyBorder="1"/>
    <xf numFmtId="0" fontId="73" fillId="0" borderId="35" xfId="0" applyFont="1" applyFill="1" applyBorder="1"/>
    <xf numFmtId="0" fontId="79" fillId="49" borderId="39" xfId="132" applyFont="1" applyFill="1" applyBorder="1" applyAlignment="1">
      <alignment horizontal="center"/>
    </xf>
    <xf numFmtId="0" fontId="79" fillId="49" borderId="38" xfId="132" applyFont="1" applyFill="1" applyBorder="1" applyAlignment="1">
      <alignment horizontal="center"/>
    </xf>
    <xf numFmtId="49" fontId="74" fillId="49" borderId="10" xfId="780" applyNumberFormat="1" applyFont="1" applyFill="1" applyBorder="1" applyAlignment="1">
      <alignment horizontal="center" vertical="top" wrapText="1"/>
    </xf>
    <xf numFmtId="49" fontId="74" fillId="49" borderId="10" xfId="780" applyNumberFormat="1" applyFont="1" applyFill="1" applyBorder="1" applyAlignment="1">
      <alignment horizontal="center" vertical="center" wrapText="1"/>
    </xf>
    <xf numFmtId="11" fontId="74" fillId="49" borderId="10" xfId="781" applyNumberFormat="1" applyFont="1" applyFill="1" applyBorder="1" applyAlignment="1">
      <alignment horizontal="center" vertical="center" wrapText="1"/>
    </xf>
    <xf numFmtId="0" fontId="77" fillId="49" borderId="10" xfId="0" applyFont="1" applyFill="1" applyBorder="1" applyAlignment="1">
      <alignment horizontal="center" vertical="center" wrapText="1"/>
    </xf>
    <xf numFmtId="0" fontId="73" fillId="49" borderId="0" xfId="0" applyFont="1" applyFill="1" applyAlignment="1">
      <alignment horizontal="left" vertical="top" wrapText="1"/>
    </xf>
    <xf numFmtId="0" fontId="81" fillId="49" borderId="0" xfId="0" applyNumberFormat="1" applyFont="1" applyFill="1" applyAlignment="1">
      <alignment horizontal="center" wrapText="1"/>
    </xf>
    <xf numFmtId="0" fontId="79" fillId="49" borderId="10" xfId="132" applyFont="1" applyFill="1" applyBorder="1" applyAlignment="1">
      <alignment horizontal="center"/>
    </xf>
    <xf numFmtId="0" fontId="73" fillId="49" borderId="10" xfId="151" applyFont="1" applyFill="1" applyBorder="1" applyAlignment="1" applyProtection="1">
      <alignment horizontal="center" vertical="center" wrapText="1"/>
      <protection locked="0"/>
    </xf>
    <xf numFmtId="0" fontId="77" fillId="49" borderId="10" xfId="0" applyFont="1" applyFill="1" applyBorder="1" applyAlignment="1">
      <alignment horizontal="center" vertical="top" wrapText="1"/>
    </xf>
    <xf numFmtId="0" fontId="78" fillId="49" borderId="11" xfId="0" applyFont="1" applyFill="1" applyBorder="1" applyAlignment="1">
      <alignment horizontal="right"/>
    </xf>
    <xf numFmtId="49" fontId="81" fillId="49" borderId="0" xfId="368" applyNumberFormat="1" applyFont="1" applyFill="1" applyBorder="1" applyAlignment="1">
      <alignment horizontal="center" vertical="center" wrapText="1"/>
    </xf>
    <xf numFmtId="0" fontId="73" fillId="49" borderId="10" xfId="151" applyFont="1" applyFill="1" applyBorder="1" applyAlignment="1">
      <alignment horizontal="center" vertical="top" wrapText="1"/>
    </xf>
    <xf numFmtId="49" fontId="73" fillId="49" borderId="10" xfId="151" applyNumberFormat="1" applyFont="1" applyFill="1" applyBorder="1" applyAlignment="1" applyProtection="1">
      <alignment horizontal="center" vertical="center" wrapText="1"/>
      <protection locked="0"/>
    </xf>
    <xf numFmtId="0" fontId="74" fillId="0" borderId="25" xfId="382" applyFont="1" applyFill="1" applyBorder="1" applyAlignment="1">
      <alignment horizontal="center" vertical="center" wrapText="1"/>
    </xf>
    <xf numFmtId="0" fontId="74" fillId="0" borderId="28" xfId="382" applyFont="1" applyFill="1" applyBorder="1" applyAlignment="1">
      <alignment horizontal="center" vertical="center" wrapText="1"/>
    </xf>
    <xf numFmtId="0" fontId="81" fillId="0" borderId="0" xfId="382" applyFont="1" applyFill="1" applyAlignment="1">
      <alignment horizontal="center" wrapText="1"/>
    </xf>
    <xf numFmtId="0" fontId="74" fillId="0" borderId="36" xfId="382" applyFont="1" applyFill="1" applyBorder="1" applyAlignment="1">
      <alignment horizontal="center" vertical="center" wrapText="1"/>
    </xf>
    <xf numFmtId="0" fontId="74" fillId="0" borderId="35" xfId="382" applyFont="1" applyFill="1" applyBorder="1" applyAlignment="1">
      <alignment horizontal="center" vertical="center" wrapText="1"/>
    </xf>
    <xf numFmtId="0" fontId="79" fillId="49" borderId="31" xfId="132" applyNumberFormat="1" applyFont="1" applyFill="1" applyBorder="1" applyAlignment="1" applyProtection="1">
      <alignment horizontal="left"/>
    </xf>
    <xf numFmtId="0" fontId="79" fillId="49" borderId="31" xfId="132" applyFont="1" applyFill="1" applyBorder="1" applyAlignment="1">
      <alignment horizontal="left"/>
    </xf>
    <xf numFmtId="0" fontId="82" fillId="49" borderId="0" xfId="80" applyFont="1" applyFill="1" applyAlignment="1">
      <alignment horizontal="center" vertical="top" wrapText="1"/>
    </xf>
    <xf numFmtId="0" fontId="78" fillId="49" borderId="11" xfId="0" applyFont="1" applyFill="1" applyBorder="1" applyAlignment="1">
      <alignment horizontal="right" vertical="top"/>
    </xf>
    <xf numFmtId="0" fontId="78" fillId="49" borderId="36" xfId="0" applyFont="1" applyFill="1" applyBorder="1" applyAlignment="1">
      <alignment horizontal="center" vertical="center" wrapText="1"/>
    </xf>
    <xf numFmtId="0" fontId="78" fillId="49" borderId="35" xfId="0" applyFont="1" applyFill="1" applyBorder="1" applyAlignment="1">
      <alignment horizontal="center" vertical="center" wrapText="1"/>
    </xf>
    <xf numFmtId="0" fontId="78" fillId="49" borderId="10" xfId="0" applyFont="1" applyFill="1" applyBorder="1" applyAlignment="1">
      <alignment horizontal="center" vertical="center" wrapText="1"/>
    </xf>
  </cellXfs>
  <cellStyles count="782">
    <cellStyle name="20% - Accent1" xfId="81"/>
    <cellStyle name="20% - Accent1 2" xfId="166"/>
    <cellStyle name="20% - Accent1 3" xfId="246"/>
    <cellStyle name="20% - Accent1 4" xfId="293"/>
    <cellStyle name="20% - Accent1 5" xfId="372"/>
    <cellStyle name="20% - Accent2" xfId="82"/>
    <cellStyle name="20% - Accent2 2" xfId="164"/>
    <cellStyle name="20% - Accent2 3" xfId="245"/>
    <cellStyle name="20% - Accent2 4" xfId="294"/>
    <cellStyle name="20% - Accent2 5" xfId="371"/>
    <cellStyle name="20% - Accent3" xfId="83"/>
    <cellStyle name="20% - Accent3 2" xfId="168"/>
    <cellStyle name="20% - Accent3 3" xfId="244"/>
    <cellStyle name="20% - Accent3 4" xfId="295"/>
    <cellStyle name="20% - Accent3 5" xfId="370"/>
    <cellStyle name="20% - Accent4" xfId="84"/>
    <cellStyle name="20% - Accent4 2" xfId="159"/>
    <cellStyle name="20% - Accent4 3" xfId="243"/>
    <cellStyle name="20% - Accent4 4" xfId="296"/>
    <cellStyle name="20% - Accent4 5" xfId="369"/>
    <cellStyle name="20% - Accent5" xfId="85"/>
    <cellStyle name="20% - Accent5 2" xfId="153"/>
    <cellStyle name="20% - Accent5 3" xfId="242"/>
    <cellStyle name="20% - Accent5 4" xfId="297"/>
    <cellStyle name="20% - Accent5 5" xfId="367"/>
    <cellStyle name="20% - Accent6" xfId="86"/>
    <cellStyle name="20% - Accent6 2" xfId="160"/>
    <cellStyle name="20% - Accent6 3" xfId="241"/>
    <cellStyle name="20% - Accent6 4" xfId="298"/>
    <cellStyle name="20% - Accent6 5" xfId="366"/>
    <cellStyle name="20% - Акцент1" xfId="19" builtinId="30" customBuiltin="1"/>
    <cellStyle name="20% - Акцент1 10" xfId="481"/>
    <cellStyle name="20% - Акцент1 11" xfId="492"/>
    <cellStyle name="20% - Акцент1 12" xfId="502"/>
    <cellStyle name="20% - Акцент1 13" xfId="520"/>
    <cellStyle name="20% - Акцент1 14" xfId="531"/>
    <cellStyle name="20% - Акцент1 15" xfId="541"/>
    <cellStyle name="20% - Акцент1 16" xfId="557"/>
    <cellStyle name="20% - Акцент1 2" xfId="171"/>
    <cellStyle name="20% - Акцент1 3" xfId="389"/>
    <cellStyle name="20% - Акцент1 4" xfId="398"/>
    <cellStyle name="20% - Акцент1 5" xfId="415"/>
    <cellStyle name="20% - Акцент1 6" xfId="417"/>
    <cellStyle name="20% - Акцент1 7" xfId="440"/>
    <cellStyle name="20% - Акцент1 8" xfId="454"/>
    <cellStyle name="20% - Акцент1 9" xfId="460"/>
    <cellStyle name="20% - Акцент2" xfId="23" builtinId="34" customBuiltin="1"/>
    <cellStyle name="20% - Акцент2 10" xfId="485"/>
    <cellStyle name="20% - Акцент2 11" xfId="501"/>
    <cellStyle name="20% - Акцент2 12" xfId="512"/>
    <cellStyle name="20% - Акцент2 13" xfId="524"/>
    <cellStyle name="20% - Акцент2 14" xfId="540"/>
    <cellStyle name="20% - Акцент2 15" xfId="549"/>
    <cellStyle name="20% - Акцент2 16" xfId="559"/>
    <cellStyle name="20% - Акцент2 2" xfId="175"/>
    <cellStyle name="20% - Акцент2 3" xfId="392"/>
    <cellStyle name="20% - Акцент2 4" xfId="406"/>
    <cellStyle name="20% - Акцент2 5" xfId="418"/>
    <cellStyle name="20% - Акцент2 6" xfId="425"/>
    <cellStyle name="20% - Акцент2 7" xfId="442"/>
    <cellStyle name="20% - Акцент2 8" xfId="458"/>
    <cellStyle name="20% - Акцент2 9" xfId="468"/>
    <cellStyle name="20% - Акцент3" xfId="27" builtinId="38" customBuiltin="1"/>
    <cellStyle name="20% - Акцент3 10" xfId="489"/>
    <cellStyle name="20% - Акцент3 11" xfId="487"/>
    <cellStyle name="20% - Акцент3 12" xfId="495"/>
    <cellStyle name="20% - Акцент3 13" xfId="528"/>
    <cellStyle name="20% - Акцент3 14" xfId="526"/>
    <cellStyle name="20% - Акцент3 15" xfId="534"/>
    <cellStyle name="20% - Акцент3 16" xfId="561"/>
    <cellStyle name="20% - Акцент3 2" xfId="179"/>
    <cellStyle name="20% - Акцент3 3" xfId="396"/>
    <cellStyle name="20% - Акцент3 4" xfId="394"/>
    <cellStyle name="20% - Акцент3 5" xfId="420"/>
    <cellStyle name="20% - Акцент3 6" xfId="431"/>
    <cellStyle name="20% - Акцент3 7" xfId="444"/>
    <cellStyle name="20% - Акцент3 8" xfId="461"/>
    <cellStyle name="20% - Акцент3 9" xfId="456"/>
    <cellStyle name="20% - Акцент4" xfId="31" builtinId="42" customBuiltin="1"/>
    <cellStyle name="20% - Акцент4 10" xfId="493"/>
    <cellStyle name="20% - Акцент4 11" xfId="503"/>
    <cellStyle name="20% - Акцент4 12" xfId="513"/>
    <cellStyle name="20% - Акцент4 13" xfId="532"/>
    <cellStyle name="20% - Акцент4 14" xfId="542"/>
    <cellStyle name="20% - Акцент4 15" xfId="550"/>
    <cellStyle name="20% - Акцент4 16" xfId="563"/>
    <cellStyle name="20% - Акцент4 2" xfId="183"/>
    <cellStyle name="20% - Акцент4 3" xfId="399"/>
    <cellStyle name="20% - Акцент4 4" xfId="407"/>
    <cellStyle name="20% - Акцент4 5" xfId="423"/>
    <cellStyle name="20% - Акцент4 6" xfId="433"/>
    <cellStyle name="20% - Акцент4 7" xfId="446"/>
    <cellStyle name="20% - Акцент4 8" xfId="463"/>
    <cellStyle name="20% - Акцент4 9" xfId="472"/>
    <cellStyle name="20% - Акцент5" xfId="35" builtinId="46" customBuiltin="1"/>
    <cellStyle name="20% - Акцент5 10" xfId="496"/>
    <cellStyle name="20% - Акцент5 11" xfId="507"/>
    <cellStyle name="20% - Акцент5 12" xfId="515"/>
    <cellStyle name="20% - Акцент5 13" xfId="535"/>
    <cellStyle name="20% - Акцент5 14" xfId="544"/>
    <cellStyle name="20% - Акцент5 15" xfId="553"/>
    <cellStyle name="20% - Акцент5 16" xfId="565"/>
    <cellStyle name="20% - Акцент5 2" xfId="187"/>
    <cellStyle name="20% - Акцент5 3" xfId="401"/>
    <cellStyle name="20% - Акцент5 4" xfId="409"/>
    <cellStyle name="20% - Акцент5 5" xfId="426"/>
    <cellStyle name="20% - Акцент5 6" xfId="435"/>
    <cellStyle name="20% - Акцент5 7" xfId="448"/>
    <cellStyle name="20% - Акцент5 8" xfId="466"/>
    <cellStyle name="20% - Акцент5 9" xfId="474"/>
    <cellStyle name="20% - Акцент6" xfId="39" builtinId="50" customBuiltin="1"/>
    <cellStyle name="20% - Акцент6 10" xfId="499"/>
    <cellStyle name="20% - Акцент6 11" xfId="510"/>
    <cellStyle name="20% - Акцент6 12" xfId="517"/>
    <cellStyle name="20% - Акцент6 13" xfId="538"/>
    <cellStyle name="20% - Акцент6 14" xfId="547"/>
    <cellStyle name="20% - Акцент6 15" xfId="555"/>
    <cellStyle name="20% - Акцент6 16" xfId="567"/>
    <cellStyle name="20% - Акцент6 2" xfId="191"/>
    <cellStyle name="20% - Акцент6 3" xfId="404"/>
    <cellStyle name="20% - Акцент6 4" xfId="411"/>
    <cellStyle name="20% - Акцент6 5" xfId="429"/>
    <cellStyle name="20% - Акцент6 6" xfId="437"/>
    <cellStyle name="20% - Акцент6 7" xfId="450"/>
    <cellStyle name="20% - Акцент6 8" xfId="469"/>
    <cellStyle name="20% - Акцент6 9" xfId="476"/>
    <cellStyle name="40% - Accent1" xfId="87"/>
    <cellStyle name="40% - Accent1 2" xfId="154"/>
    <cellStyle name="40% - Accent1 3" xfId="240"/>
    <cellStyle name="40% - Accent1 4" xfId="299"/>
    <cellStyle name="40% - Accent1 5" xfId="365"/>
    <cellStyle name="40% - Accent2" xfId="88"/>
    <cellStyle name="40% - Accent2 2" xfId="165"/>
    <cellStyle name="40% - Accent2 3" xfId="239"/>
    <cellStyle name="40% - Accent2 4" xfId="300"/>
    <cellStyle name="40% - Accent2 5" xfId="364"/>
    <cellStyle name="40% - Accent3" xfId="89"/>
    <cellStyle name="40% - Accent3 2" xfId="169"/>
    <cellStyle name="40% - Accent3 3" xfId="238"/>
    <cellStyle name="40% - Accent3 4" xfId="301"/>
    <cellStyle name="40% - Accent3 5" xfId="363"/>
    <cellStyle name="40% - Accent4" xfId="90"/>
    <cellStyle name="40% - Accent4 2" xfId="158"/>
    <cellStyle name="40% - Accent4 3" xfId="237"/>
    <cellStyle name="40% - Accent4 4" xfId="302"/>
    <cellStyle name="40% - Accent4 5" xfId="362"/>
    <cellStyle name="40% - Accent5" xfId="91"/>
    <cellStyle name="40% - Accent5 2" xfId="157"/>
    <cellStyle name="40% - Accent5 3" xfId="236"/>
    <cellStyle name="40% - Accent5 4" xfId="303"/>
    <cellStyle name="40% - Accent5 5" xfId="361"/>
    <cellStyle name="40% - Accent6" xfId="92"/>
    <cellStyle name="40% - Accent6 2" xfId="156"/>
    <cellStyle name="40% - Accent6 3" xfId="235"/>
    <cellStyle name="40% - Accent6 4" xfId="304"/>
    <cellStyle name="40% - Accent6 5" xfId="360"/>
    <cellStyle name="40% - Акцент1" xfId="20" builtinId="31" customBuiltin="1"/>
    <cellStyle name="40% - Акцент1 10" xfId="482"/>
    <cellStyle name="40% - Акцент1 11" xfId="488"/>
    <cellStyle name="40% - Акцент1 12" xfId="491"/>
    <cellStyle name="40% - Акцент1 13" xfId="521"/>
    <cellStyle name="40% - Акцент1 14" xfId="527"/>
    <cellStyle name="40% - Акцент1 15" xfId="530"/>
    <cellStyle name="40% - Акцент1 16" xfId="558"/>
    <cellStyle name="40% - Акцент1 2" xfId="172"/>
    <cellStyle name="40% - Акцент1 3" xfId="390"/>
    <cellStyle name="40% - Акцент1 4" xfId="395"/>
    <cellStyle name="40% - Акцент1 5" xfId="416"/>
    <cellStyle name="40% - Акцент1 6" xfId="414"/>
    <cellStyle name="40% - Акцент1 7" xfId="441"/>
    <cellStyle name="40% - Акцент1 8" xfId="455"/>
    <cellStyle name="40% - Акцент1 9" xfId="457"/>
    <cellStyle name="40% - Акцент2" xfId="24" builtinId="35" customBuiltin="1"/>
    <cellStyle name="40% - Акцент2 10" xfId="486"/>
    <cellStyle name="40% - Акцент2 11" xfId="498"/>
    <cellStyle name="40% - Акцент2 12" xfId="509"/>
    <cellStyle name="40% - Акцент2 13" xfId="525"/>
    <cellStyle name="40% - Акцент2 14" xfId="537"/>
    <cellStyle name="40% - Акцент2 15" xfId="546"/>
    <cellStyle name="40% - Акцент2 16" xfId="560"/>
    <cellStyle name="40% - Акцент2 2" xfId="176"/>
    <cellStyle name="40% - Акцент2 3" xfId="393"/>
    <cellStyle name="40% - Акцент2 4" xfId="403"/>
    <cellStyle name="40% - Акцент2 5" xfId="419"/>
    <cellStyle name="40% - Акцент2 6" xfId="422"/>
    <cellStyle name="40% - Акцент2 7" xfId="443"/>
    <cellStyle name="40% - Акцент2 8" xfId="459"/>
    <cellStyle name="40% - Акцент2 9" xfId="465"/>
    <cellStyle name="40% - Акцент3" xfId="28" builtinId="39" customBuiltin="1"/>
    <cellStyle name="40% - Акцент3 10" xfId="490"/>
    <cellStyle name="40% - Акцент3 11" xfId="483"/>
    <cellStyle name="40% - Акцент3 12" xfId="484"/>
    <cellStyle name="40% - Акцент3 13" xfId="529"/>
    <cellStyle name="40% - Акцент3 14" xfId="522"/>
    <cellStyle name="40% - Акцент3 15" xfId="523"/>
    <cellStyle name="40% - Акцент3 16" xfId="562"/>
    <cellStyle name="40% - Акцент3 2" xfId="180"/>
    <cellStyle name="40% - Акцент3 3" xfId="397"/>
    <cellStyle name="40% - Акцент3 4" xfId="391"/>
    <cellStyle name="40% - Акцент3 5" xfId="421"/>
    <cellStyle name="40% - Акцент3 6" xfId="432"/>
    <cellStyle name="40% - Акцент3 7" xfId="445"/>
    <cellStyle name="40% - Акцент3 8" xfId="462"/>
    <cellStyle name="40% - Акцент3 9" xfId="471"/>
    <cellStyle name="40% - Акцент4" xfId="32" builtinId="43" customBuiltin="1"/>
    <cellStyle name="40% - Акцент4 10" xfId="494"/>
    <cellStyle name="40% - Акцент4 11" xfId="504"/>
    <cellStyle name="40% - Акцент4 12" xfId="514"/>
    <cellStyle name="40% - Акцент4 13" xfId="533"/>
    <cellStyle name="40% - Акцент4 14" xfId="543"/>
    <cellStyle name="40% - Акцент4 15" xfId="551"/>
    <cellStyle name="40% - Акцент4 16" xfId="564"/>
    <cellStyle name="40% - Акцент4 2" xfId="184"/>
    <cellStyle name="40% - Акцент4 3" xfId="400"/>
    <cellStyle name="40% - Акцент4 4" xfId="408"/>
    <cellStyle name="40% - Акцент4 5" xfId="424"/>
    <cellStyle name="40% - Акцент4 6" xfId="434"/>
    <cellStyle name="40% - Акцент4 7" xfId="447"/>
    <cellStyle name="40% - Акцент4 8" xfId="464"/>
    <cellStyle name="40% - Акцент4 9" xfId="473"/>
    <cellStyle name="40% - Акцент5" xfId="36" builtinId="47" customBuiltin="1"/>
    <cellStyle name="40% - Акцент5 10" xfId="497"/>
    <cellStyle name="40% - Акцент5 11" xfId="508"/>
    <cellStyle name="40% - Акцент5 12" xfId="516"/>
    <cellStyle name="40% - Акцент5 13" xfId="536"/>
    <cellStyle name="40% - Акцент5 14" xfId="545"/>
    <cellStyle name="40% - Акцент5 15" xfId="554"/>
    <cellStyle name="40% - Акцент5 16" xfId="566"/>
    <cellStyle name="40% - Акцент5 2" xfId="188"/>
    <cellStyle name="40% - Акцент5 3" xfId="402"/>
    <cellStyle name="40% - Акцент5 4" xfId="410"/>
    <cellStyle name="40% - Акцент5 5" xfId="427"/>
    <cellStyle name="40% - Акцент5 6" xfId="436"/>
    <cellStyle name="40% - Акцент5 7" xfId="449"/>
    <cellStyle name="40% - Акцент5 8" xfId="467"/>
    <cellStyle name="40% - Акцент5 9" xfId="475"/>
    <cellStyle name="40% - Акцент6" xfId="40" builtinId="51" customBuiltin="1"/>
    <cellStyle name="40% - Акцент6 10" xfId="500"/>
    <cellStyle name="40% - Акцент6 11" xfId="511"/>
    <cellStyle name="40% - Акцент6 12" xfId="518"/>
    <cellStyle name="40% - Акцент6 13" xfId="539"/>
    <cellStyle name="40% - Акцент6 14" xfId="548"/>
    <cellStyle name="40% - Акцент6 15" xfId="556"/>
    <cellStyle name="40% - Акцент6 16" xfId="568"/>
    <cellStyle name="40% - Акцент6 2" xfId="192"/>
    <cellStyle name="40% - Акцент6 3" xfId="405"/>
    <cellStyle name="40% - Акцент6 4" xfId="412"/>
    <cellStyle name="40% - Акцент6 5" xfId="430"/>
    <cellStyle name="40% - Акцент6 6" xfId="438"/>
    <cellStyle name="40% - Акцент6 7" xfId="451"/>
    <cellStyle name="40% - Акцент6 8" xfId="470"/>
    <cellStyle name="40% - Акцент6 9" xfId="477"/>
    <cellStyle name="60% - Accent1" xfId="93"/>
    <cellStyle name="60% - Accent1 2" xfId="155"/>
    <cellStyle name="60% - Accent1 3" xfId="234"/>
    <cellStyle name="60% - Accent1 4" xfId="305"/>
    <cellStyle name="60% - Accent1 5" xfId="359"/>
    <cellStyle name="60% - Accent2" xfId="94"/>
    <cellStyle name="60% - Accent2 2" xfId="163"/>
    <cellStyle name="60% - Accent2 3" xfId="233"/>
    <cellStyle name="60% - Accent2 4" xfId="306"/>
    <cellStyle name="60% - Accent2 5" xfId="358"/>
    <cellStyle name="60% - Accent3" xfId="95"/>
    <cellStyle name="60% - Accent3 2" xfId="162"/>
    <cellStyle name="60% - Accent3 3" xfId="232"/>
    <cellStyle name="60% - Accent3 4" xfId="307"/>
    <cellStyle name="60% - Accent3 5" xfId="357"/>
    <cellStyle name="60% - Accent4" xfId="96"/>
    <cellStyle name="60% - Accent4 2" xfId="161"/>
    <cellStyle name="60% - Accent4 3" xfId="231"/>
    <cellStyle name="60% - Accent4 4" xfId="308"/>
    <cellStyle name="60% - Accent4 5" xfId="356"/>
    <cellStyle name="60% - Accent5" xfId="97"/>
    <cellStyle name="60% - Accent5 2" xfId="190"/>
    <cellStyle name="60% - Accent5 3" xfId="230"/>
    <cellStyle name="60% - Accent5 4" xfId="309"/>
    <cellStyle name="60% - Accent5 5" xfId="355"/>
    <cellStyle name="60% - Accent6" xfId="98"/>
    <cellStyle name="60% - Accent6 2" xfId="186"/>
    <cellStyle name="60% - Accent6 3" xfId="229"/>
    <cellStyle name="60% - Accent6 4" xfId="310"/>
    <cellStyle name="60% - Accent6 5" xfId="354"/>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2"/>
    <cellStyle name="Accent1 3" xfId="228"/>
    <cellStyle name="Accent1 4" xfId="311"/>
    <cellStyle name="Accent1 5" xfId="353"/>
    <cellStyle name="Accent2" xfId="100"/>
    <cellStyle name="Accent2 2" xfId="178"/>
    <cellStyle name="Accent2 3" xfId="227"/>
    <cellStyle name="Accent2 4" xfId="312"/>
    <cellStyle name="Accent2 5" xfId="352"/>
    <cellStyle name="Accent3" xfId="101"/>
    <cellStyle name="Accent3 2" xfId="174"/>
    <cellStyle name="Accent3 3" xfId="226"/>
    <cellStyle name="Accent3 4" xfId="313"/>
    <cellStyle name="Accent3 5" xfId="351"/>
    <cellStyle name="Accent4" xfId="102"/>
    <cellStyle name="Accent4 2" xfId="170"/>
    <cellStyle name="Accent4 3" xfId="225"/>
    <cellStyle name="Accent4 4" xfId="314"/>
    <cellStyle name="Accent4 5" xfId="350"/>
    <cellStyle name="Accent5" xfId="103"/>
    <cellStyle name="Accent5 2" xfId="193"/>
    <cellStyle name="Accent5 3" xfId="224"/>
    <cellStyle name="Accent5 4" xfId="315"/>
    <cellStyle name="Accent5 5" xfId="349"/>
    <cellStyle name="Accent6" xfId="104"/>
    <cellStyle name="Accent6 2" xfId="189"/>
    <cellStyle name="Accent6 3" xfId="223"/>
    <cellStyle name="Accent6 4" xfId="316"/>
    <cellStyle name="Accent6 5" xfId="348"/>
    <cellStyle name="Bad" xfId="105"/>
    <cellStyle name="Bad 2" xfId="185"/>
    <cellStyle name="Bad 3" xfId="222"/>
    <cellStyle name="Bad 4" xfId="317"/>
    <cellStyle name="Bad 5" xfId="347"/>
    <cellStyle name="br" xfId="106"/>
    <cellStyle name="br 10" xfId="703"/>
    <cellStyle name="br 11" xfId="732"/>
    <cellStyle name="br 12" xfId="761"/>
    <cellStyle name="br 2" xfId="181"/>
    <cellStyle name="br 3" xfId="221"/>
    <cellStyle name="br 4" xfId="318"/>
    <cellStyle name="br 5" xfId="346"/>
    <cellStyle name="br 6" xfId="585"/>
    <cellStyle name="br 7" xfId="616"/>
    <cellStyle name="br 8" xfId="645"/>
    <cellStyle name="br 9" xfId="674"/>
    <cellStyle name="Calculation" xfId="107"/>
    <cellStyle name="Calculation 2" xfId="177"/>
    <cellStyle name="Calculation 3" xfId="220"/>
    <cellStyle name="Calculation 4" xfId="319"/>
    <cellStyle name="Calculation 5" xfId="345"/>
    <cellStyle name="Check Cell" xfId="108"/>
    <cellStyle name="Check Cell 2" xfId="173"/>
    <cellStyle name="Check Cell 3" xfId="219"/>
    <cellStyle name="Check Cell 4" xfId="320"/>
    <cellStyle name="Check Cell 5" xfId="344"/>
    <cellStyle name="col" xfId="109"/>
    <cellStyle name="col 10" xfId="702"/>
    <cellStyle name="col 11" xfId="731"/>
    <cellStyle name="col 12" xfId="760"/>
    <cellStyle name="col 2" xfId="194"/>
    <cellStyle name="col 3" xfId="218"/>
    <cellStyle name="col 4" xfId="321"/>
    <cellStyle name="col 5" xfId="343"/>
    <cellStyle name="col 6" xfId="584"/>
    <cellStyle name="col 7" xfId="615"/>
    <cellStyle name="col 8" xfId="644"/>
    <cellStyle name="col 9" xfId="673"/>
    <cellStyle name="Explanatory Text" xfId="110"/>
    <cellStyle name="Explanatory Text 2" xfId="195"/>
    <cellStyle name="Explanatory Text 3" xfId="217"/>
    <cellStyle name="Explanatory Text 4" xfId="322"/>
    <cellStyle name="Explanatory Text 5" xfId="342"/>
    <cellStyle name="Good" xfId="111"/>
    <cellStyle name="Good 2" xfId="196"/>
    <cellStyle name="Good 3" xfId="216"/>
    <cellStyle name="Good 4" xfId="323"/>
    <cellStyle name="Good 5" xfId="341"/>
    <cellStyle name="Heading 1" xfId="112"/>
    <cellStyle name="Heading 1 2" xfId="197"/>
    <cellStyle name="Heading 1 3" xfId="215"/>
    <cellStyle name="Heading 1 4" xfId="324"/>
    <cellStyle name="Heading 1 5" xfId="340"/>
    <cellStyle name="Heading 2" xfId="113"/>
    <cellStyle name="Heading 2 2" xfId="198"/>
    <cellStyle name="Heading 2 3" xfId="214"/>
    <cellStyle name="Heading 2 4" xfId="325"/>
    <cellStyle name="Heading 2 5" xfId="339"/>
    <cellStyle name="Heading 3" xfId="114"/>
    <cellStyle name="Heading 3 2" xfId="199"/>
    <cellStyle name="Heading 3 3" xfId="213"/>
    <cellStyle name="Heading 3 4" xfId="326"/>
    <cellStyle name="Heading 3 5" xfId="334"/>
    <cellStyle name="Heading 4" xfId="115"/>
    <cellStyle name="Heading 4 2" xfId="200"/>
    <cellStyle name="Heading 4 3" xfId="212"/>
    <cellStyle name="Heading 4 4" xfId="327"/>
    <cellStyle name="Heading 4 5" xfId="333"/>
    <cellStyle name="Input" xfId="116"/>
    <cellStyle name="Input 2" xfId="201"/>
    <cellStyle name="Input 3" xfId="207"/>
    <cellStyle name="Input 4" xfId="328"/>
    <cellStyle name="Input 5" xfId="373"/>
    <cellStyle name="Linked Cell" xfId="117"/>
    <cellStyle name="Linked Cell 2" xfId="202"/>
    <cellStyle name="Linked Cell 3" xfId="206"/>
    <cellStyle name="Linked Cell 4" xfId="329"/>
    <cellStyle name="Linked Cell 5" xfId="374"/>
    <cellStyle name="Neutral" xfId="118"/>
    <cellStyle name="Neutral 2" xfId="203"/>
    <cellStyle name="Neutral 3" xfId="248"/>
    <cellStyle name="Neutral 4" xfId="330"/>
    <cellStyle name="Neutral 5" xfId="375"/>
    <cellStyle name="Note" xfId="119"/>
    <cellStyle name="Note 2" xfId="204"/>
    <cellStyle name="Note 3" xfId="249"/>
    <cellStyle name="Note 4" xfId="331"/>
    <cellStyle name="Note 5" xfId="376"/>
    <cellStyle name="Output" xfId="120"/>
    <cellStyle name="Output 2" xfId="205"/>
    <cellStyle name="Output 3" xfId="250"/>
    <cellStyle name="Output 4" xfId="332"/>
    <cellStyle name="Output 5" xfId="377"/>
    <cellStyle name="style0" xfId="121"/>
    <cellStyle name="style0 2" xfId="586"/>
    <cellStyle name="style0 3" xfId="617"/>
    <cellStyle name="style0 4" xfId="646"/>
    <cellStyle name="style0 5" xfId="675"/>
    <cellStyle name="style0 6" xfId="704"/>
    <cellStyle name="style0 7" xfId="733"/>
    <cellStyle name="style0 8" xfId="762"/>
    <cellStyle name="td" xfId="122"/>
    <cellStyle name="td 2" xfId="587"/>
    <cellStyle name="td 3" xfId="618"/>
    <cellStyle name="td 4" xfId="647"/>
    <cellStyle name="td 5" xfId="676"/>
    <cellStyle name="td 6" xfId="705"/>
    <cellStyle name="td 7" xfId="734"/>
    <cellStyle name="td 8" xfId="763"/>
    <cellStyle name="Title" xfId="123"/>
    <cellStyle name="Title 2" xfId="208"/>
    <cellStyle name="Title 3" xfId="251"/>
    <cellStyle name="Title 4" xfId="335"/>
    <cellStyle name="Title 5" xfId="378"/>
    <cellStyle name="Total" xfId="124"/>
    <cellStyle name="Total 2" xfId="209"/>
    <cellStyle name="Total 3" xfId="252"/>
    <cellStyle name="Total 4" xfId="336"/>
    <cellStyle name="Total 5" xfId="379"/>
    <cellStyle name="tr" xfId="125"/>
    <cellStyle name="tr 10" xfId="701"/>
    <cellStyle name="tr 11" xfId="730"/>
    <cellStyle name="tr 12" xfId="759"/>
    <cellStyle name="tr 2" xfId="210"/>
    <cellStyle name="tr 3" xfId="253"/>
    <cellStyle name="tr 4" xfId="337"/>
    <cellStyle name="tr 5" xfId="380"/>
    <cellStyle name="tr 6" xfId="583"/>
    <cellStyle name="tr 7" xfId="614"/>
    <cellStyle name="tr 8" xfId="643"/>
    <cellStyle name="tr 9" xfId="672"/>
    <cellStyle name="Warning Text" xfId="126"/>
    <cellStyle name="Warning Text 2" xfId="211"/>
    <cellStyle name="Warning Text 3" xfId="254"/>
    <cellStyle name="Warning Text 4" xfId="338"/>
    <cellStyle name="Warning Text 5" xfId="381"/>
    <cellStyle name="xl21" xfId="127"/>
    <cellStyle name="xl21 2" xfId="588"/>
    <cellStyle name="xl21 3" xfId="619"/>
    <cellStyle name="xl21 4" xfId="648"/>
    <cellStyle name="xl21 5" xfId="677"/>
    <cellStyle name="xl21 6" xfId="706"/>
    <cellStyle name="xl21 7" xfId="735"/>
    <cellStyle name="xl21 8" xfId="764"/>
    <cellStyle name="xl22" xfId="128"/>
    <cellStyle name="xl22 2" xfId="569"/>
    <cellStyle name="xl22 3" xfId="600"/>
    <cellStyle name="xl22 4" xfId="629"/>
    <cellStyle name="xl22 5" xfId="658"/>
    <cellStyle name="xl22 6" xfId="687"/>
    <cellStyle name="xl22 7" xfId="716"/>
    <cellStyle name="xl22 8" xfId="745"/>
    <cellStyle name="xl23" xfId="129"/>
    <cellStyle name="xl23 2" xfId="570"/>
    <cellStyle name="xl23 3" xfId="601"/>
    <cellStyle name="xl23 4" xfId="630"/>
    <cellStyle name="xl23 5" xfId="659"/>
    <cellStyle name="xl23 6" xfId="688"/>
    <cellStyle name="xl23 7" xfId="717"/>
    <cellStyle name="xl23 8" xfId="746"/>
    <cellStyle name="xl24" xfId="130"/>
    <cellStyle name="xl24 2" xfId="571"/>
    <cellStyle name="xl24 3" xfId="602"/>
    <cellStyle name="xl24 4" xfId="631"/>
    <cellStyle name="xl24 5" xfId="660"/>
    <cellStyle name="xl24 6" xfId="689"/>
    <cellStyle name="xl24 7" xfId="718"/>
    <cellStyle name="xl24 8" xfId="747"/>
    <cellStyle name="xl25" xfId="131"/>
    <cellStyle name="xl25 2" xfId="572"/>
    <cellStyle name="xl25 3" xfId="603"/>
    <cellStyle name="xl25 4" xfId="632"/>
    <cellStyle name="xl25 5" xfId="661"/>
    <cellStyle name="xl25 6" xfId="690"/>
    <cellStyle name="xl25 7" xfId="719"/>
    <cellStyle name="xl25 8" xfId="748"/>
    <cellStyle name="xl26" xfId="132"/>
    <cellStyle name="xl26 2" xfId="573"/>
    <cellStyle name="xl26 3" xfId="604"/>
    <cellStyle name="xl26 4" xfId="633"/>
    <cellStyle name="xl26 5" xfId="662"/>
    <cellStyle name="xl26 6" xfId="691"/>
    <cellStyle name="xl26 7" xfId="720"/>
    <cellStyle name="xl26 8" xfId="749"/>
    <cellStyle name="xl27" xfId="133"/>
    <cellStyle name="xl27 2" xfId="589"/>
    <cellStyle name="xl27 3" xfId="620"/>
    <cellStyle name="xl27 4" xfId="649"/>
    <cellStyle name="xl27 5" xfId="678"/>
    <cellStyle name="xl27 6" xfId="707"/>
    <cellStyle name="xl27 7" xfId="736"/>
    <cellStyle name="xl27 8" xfId="765"/>
    <cellStyle name="xl28" xfId="134"/>
    <cellStyle name="xl28 2" xfId="574"/>
    <cellStyle name="xl28 3" xfId="605"/>
    <cellStyle name="xl28 4" xfId="634"/>
    <cellStyle name="xl28 5" xfId="663"/>
    <cellStyle name="xl28 6" xfId="692"/>
    <cellStyle name="xl28 7" xfId="721"/>
    <cellStyle name="xl28 8" xfId="750"/>
    <cellStyle name="xl29" xfId="135"/>
    <cellStyle name="xl29 2" xfId="590"/>
    <cellStyle name="xl29 3" xfId="621"/>
    <cellStyle name="xl29 4" xfId="650"/>
    <cellStyle name="xl29 5" xfId="679"/>
    <cellStyle name="xl29 6" xfId="708"/>
    <cellStyle name="xl29 7" xfId="737"/>
    <cellStyle name="xl29 8" xfId="766"/>
    <cellStyle name="xl30" xfId="136"/>
    <cellStyle name="xl30 2" xfId="591"/>
    <cellStyle name="xl30 3" xfId="622"/>
    <cellStyle name="xl30 4" xfId="651"/>
    <cellStyle name="xl30 5" xfId="680"/>
    <cellStyle name="xl30 6" xfId="709"/>
    <cellStyle name="xl30 7" xfId="738"/>
    <cellStyle name="xl30 8" xfId="767"/>
    <cellStyle name="xl31" xfId="137"/>
    <cellStyle name="xl31 2" xfId="576"/>
    <cellStyle name="xl31 3" xfId="607"/>
    <cellStyle name="xl31 4" xfId="636"/>
    <cellStyle name="xl31 5" xfId="665"/>
    <cellStyle name="xl31 6" xfId="694"/>
    <cellStyle name="xl31 7" xfId="723"/>
    <cellStyle name="xl31 8" xfId="752"/>
    <cellStyle name="xl32" xfId="138"/>
    <cellStyle name="xl32 2" xfId="592"/>
    <cellStyle name="xl32 3" xfId="623"/>
    <cellStyle name="xl32 4" xfId="652"/>
    <cellStyle name="xl32 5" xfId="681"/>
    <cellStyle name="xl32 6" xfId="710"/>
    <cellStyle name="xl32 7" xfId="739"/>
    <cellStyle name="xl32 8" xfId="768"/>
    <cellStyle name="xl33" xfId="139"/>
    <cellStyle name="xl33 2" xfId="593"/>
    <cellStyle name="xl33 3" xfId="624"/>
    <cellStyle name="xl33 4" xfId="653"/>
    <cellStyle name="xl33 5" xfId="682"/>
    <cellStyle name="xl33 6" xfId="711"/>
    <cellStyle name="xl33 7" xfId="740"/>
    <cellStyle name="xl33 8" xfId="769"/>
    <cellStyle name="xl34" xfId="140"/>
    <cellStyle name="xl34 2" xfId="594"/>
    <cellStyle name="xl34 3" xfId="625"/>
    <cellStyle name="xl34 4" xfId="654"/>
    <cellStyle name="xl34 5" xfId="683"/>
    <cellStyle name="xl34 6" xfId="712"/>
    <cellStyle name="xl34 7" xfId="741"/>
    <cellStyle name="xl34 8" xfId="770"/>
    <cellStyle name="xl35" xfId="141"/>
    <cellStyle name="xl35 2" xfId="579"/>
    <cellStyle name="xl35 3" xfId="610"/>
    <cellStyle name="xl35 4" xfId="639"/>
    <cellStyle name="xl35 5" xfId="668"/>
    <cellStyle name="xl35 6" xfId="697"/>
    <cellStyle name="xl35 7" xfId="726"/>
    <cellStyle name="xl35 8" xfId="755"/>
    <cellStyle name="xl36" xfId="142"/>
    <cellStyle name="xl36 11" xfId="777"/>
    <cellStyle name="xl36 2" xfId="580"/>
    <cellStyle name="xl36 3" xfId="611"/>
    <cellStyle name="xl36 4" xfId="640"/>
    <cellStyle name="xl36 5" xfId="669"/>
    <cellStyle name="xl36 6" xfId="698"/>
    <cellStyle name="xl36 7" xfId="727"/>
    <cellStyle name="xl36 8" xfId="756"/>
    <cellStyle name="xl37" xfId="143"/>
    <cellStyle name="xl37 2" xfId="581"/>
    <cellStyle name="xl37 3" xfId="612"/>
    <cellStyle name="xl37 4" xfId="641"/>
    <cellStyle name="xl37 5" xfId="670"/>
    <cellStyle name="xl37 6" xfId="699"/>
    <cellStyle name="xl37 7" xfId="728"/>
    <cellStyle name="xl37 8" xfId="757"/>
    <cellStyle name="xl38" xfId="144"/>
    <cellStyle name="xl38 2" xfId="595"/>
    <cellStyle name="xl38 3" xfId="626"/>
    <cellStyle name="xl38 4" xfId="655"/>
    <cellStyle name="xl38 5" xfId="684"/>
    <cellStyle name="xl38 6" xfId="713"/>
    <cellStyle name="xl38 7" xfId="742"/>
    <cellStyle name="xl38 8" xfId="771"/>
    <cellStyle name="xl39" xfId="145"/>
    <cellStyle name="xl39 2" xfId="582"/>
    <cellStyle name="xl39 3" xfId="613"/>
    <cellStyle name="xl39 4" xfId="642"/>
    <cellStyle name="xl39 5" xfId="671"/>
    <cellStyle name="xl39 6" xfId="700"/>
    <cellStyle name="xl39 7" xfId="729"/>
    <cellStyle name="xl39 8" xfId="758"/>
    <cellStyle name="xl40" xfId="146"/>
    <cellStyle name="xl40 2" xfId="575"/>
    <cellStyle name="xl40 3" xfId="606"/>
    <cellStyle name="xl40 4" xfId="635"/>
    <cellStyle name="xl40 5" xfId="664"/>
    <cellStyle name="xl40 6" xfId="693"/>
    <cellStyle name="xl40 7" xfId="722"/>
    <cellStyle name="xl40 8" xfId="751"/>
    <cellStyle name="xl41" xfId="147"/>
    <cellStyle name="xl41 2" xfId="577"/>
    <cellStyle name="xl41 3" xfId="608"/>
    <cellStyle name="xl41 4" xfId="637"/>
    <cellStyle name="xl41 5" xfId="666"/>
    <cellStyle name="xl41 6" xfId="695"/>
    <cellStyle name="xl41 7" xfId="724"/>
    <cellStyle name="xl41 8" xfId="753"/>
    <cellStyle name="xl42" xfId="148"/>
    <cellStyle name="xl42 2" xfId="578"/>
    <cellStyle name="xl42 3" xfId="609"/>
    <cellStyle name="xl42 4" xfId="638"/>
    <cellStyle name="xl42 5" xfId="667"/>
    <cellStyle name="xl42 6" xfId="696"/>
    <cellStyle name="xl42 7" xfId="725"/>
    <cellStyle name="xl42 8" xfId="754"/>
    <cellStyle name="xl43" xfId="149"/>
    <cellStyle name="xl43 2" xfId="596"/>
    <cellStyle name="xl43 3" xfId="627"/>
    <cellStyle name="xl43 4" xfId="656"/>
    <cellStyle name="xl43 5" xfId="685"/>
    <cellStyle name="xl43 6" xfId="714"/>
    <cellStyle name="xl43 7" xfId="743"/>
    <cellStyle name="xl43 8" xfId="772"/>
    <cellStyle name="xl44" xfId="150"/>
    <cellStyle name="xl44 2" xfId="597"/>
    <cellStyle name="xl44 3" xfId="628"/>
    <cellStyle name="xl44 4" xfId="657"/>
    <cellStyle name="xl44 5" xfId="686"/>
    <cellStyle name="xl44 6" xfId="715"/>
    <cellStyle name="xl44 7" xfId="744"/>
    <cellStyle name="xl44 8" xfId="773"/>
    <cellStyle name="xl45" xfId="598"/>
    <cellStyle name="xl46" xfId="599"/>
    <cellStyle name="xl60" xfId="775"/>
    <cellStyle name="xl61" xfId="778"/>
    <cellStyle name="xl63" xfId="776"/>
    <cellStyle name="xl64" xfId="779"/>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4"/>
    <cellStyle name="Обычный 42" xfId="385"/>
    <cellStyle name="Обычный 43" xfId="386"/>
    <cellStyle name="Обычный 45" xfId="247"/>
    <cellStyle name="Обычный 46" xfId="255"/>
    <cellStyle name="Обычный 47" xfId="256"/>
    <cellStyle name="Обычный 48" xfId="257"/>
    <cellStyle name="Обычный 49" xfId="258"/>
    <cellStyle name="Обычный 5" xfId="45"/>
    <cellStyle name="Обычный 51" xfId="259"/>
    <cellStyle name="Обычный 52" xfId="260"/>
    <cellStyle name="Обычный 53" xfId="261"/>
    <cellStyle name="Обычный 54" xfId="262"/>
    <cellStyle name="Обычный 55" xfId="263"/>
    <cellStyle name="Обычный 56" xfId="264"/>
    <cellStyle name="Обычный 57" xfId="265"/>
    <cellStyle name="Обычный 58" xfId="266"/>
    <cellStyle name="Обычный 59" xfId="267"/>
    <cellStyle name="Обычный 6" xfId="46"/>
    <cellStyle name="Обычный 60" xfId="268"/>
    <cellStyle name="Обычный 61" xfId="269"/>
    <cellStyle name="Обычный 62" xfId="270"/>
    <cellStyle name="Обычный 63" xfId="271"/>
    <cellStyle name="Обычный 64" xfId="272"/>
    <cellStyle name="Обычный 65" xfId="273"/>
    <cellStyle name="Обычный 66" xfId="274"/>
    <cellStyle name="Обычный 67" xfId="275"/>
    <cellStyle name="Обычный 68" xfId="276"/>
    <cellStyle name="Обычный 69" xfId="277"/>
    <cellStyle name="Обычный 7" xfId="47"/>
    <cellStyle name="Обычный 70" xfId="278"/>
    <cellStyle name="Обычный 71" xfId="279"/>
    <cellStyle name="Обычный 72" xfId="280"/>
    <cellStyle name="Обычный 73" xfId="281"/>
    <cellStyle name="Обычный 74" xfId="282"/>
    <cellStyle name="Обычный 75" xfId="283"/>
    <cellStyle name="Обычный 76" xfId="284"/>
    <cellStyle name="Обычный 77" xfId="285"/>
    <cellStyle name="Обычный 78" xfId="286"/>
    <cellStyle name="Обычный 79" xfId="287"/>
    <cellStyle name="Обычный 8" xfId="48"/>
    <cellStyle name="Обычный 80" xfId="288"/>
    <cellStyle name="Обычный 81" xfId="289"/>
    <cellStyle name="Обычный 82" xfId="290"/>
    <cellStyle name="Обычный 83" xfId="291"/>
    <cellStyle name="Обычный 84" xfId="292"/>
    <cellStyle name="Обычный 87" xfId="382"/>
    <cellStyle name="Обычный 9" xfId="49"/>
    <cellStyle name="Обычный_Документ (1)" xfId="780"/>
    <cellStyle name="Обычный_Документ (1) 2 4" xfId="368"/>
    <cellStyle name="Обычный_Лист1" xfId="151"/>
    <cellStyle name="Обычный_разделы прил 5" xfId="781"/>
    <cellStyle name="Обычный_расходы разд" xfId="152"/>
    <cellStyle name="Плохой" xfId="7" builtinId="27" customBuiltin="1"/>
    <cellStyle name="Пояснение" xfId="16" builtinId="53" customBuiltin="1"/>
    <cellStyle name="Примечание" xfId="15" builtinId="10" customBuiltin="1"/>
    <cellStyle name="Примечание 10" xfId="480"/>
    <cellStyle name="Примечание 11" xfId="479"/>
    <cellStyle name="Примечание 12" xfId="478"/>
    <cellStyle name="Примечание 13" xfId="519"/>
    <cellStyle name="Примечание 14" xfId="505"/>
    <cellStyle name="Примечание 15" xfId="506"/>
    <cellStyle name="Примечание 16" xfId="552"/>
    <cellStyle name="Примечание 2" xfId="167"/>
    <cellStyle name="Примечание 3" xfId="388"/>
    <cellStyle name="Примечание 4" xfId="387"/>
    <cellStyle name="Примечание 5" xfId="413"/>
    <cellStyle name="Примечание 6" xfId="428"/>
    <cellStyle name="Примечание 7" xfId="439"/>
    <cellStyle name="Примечание 8" xfId="453"/>
    <cellStyle name="Примечание 9" xfId="452"/>
    <cellStyle name="Связанная ячейка" xfId="12" builtinId="24" customBuiltin="1"/>
    <cellStyle name="Текст предупреждения" xfId="14" builtinId="11" customBuiltin="1"/>
    <cellStyle name="Финансовый" xfId="774" builtinId="3"/>
    <cellStyle name="Финансовый 9" xfId="383"/>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0" tint="-4.9989318521683403E-2"/>
    <pageSetUpPr fitToPage="1"/>
  </sheetPr>
  <dimension ref="A1:M165"/>
  <sheetViews>
    <sheetView view="pageBreakPreview" zoomScale="115" zoomScaleSheetLayoutView="115" workbookViewId="0">
      <selection activeCell="H20" sqref="H20"/>
    </sheetView>
  </sheetViews>
  <sheetFormatPr defaultRowHeight="12"/>
  <cols>
    <col min="1" max="1" width="3.85546875" style="58" customWidth="1"/>
    <col min="2" max="2" width="3.42578125" style="93" customWidth="1"/>
    <col min="3" max="3" width="2.140625" style="94" customWidth="1"/>
    <col min="4" max="4" width="3.28515625" style="94" customWidth="1"/>
    <col min="5" max="5" width="3.42578125" style="94" customWidth="1"/>
    <col min="6" max="6" width="3.7109375" style="94" customWidth="1"/>
    <col min="7" max="7" width="2.7109375" style="94" customWidth="1"/>
    <col min="8" max="8" width="4.140625" style="94" customWidth="1"/>
    <col min="9" max="9" width="4.28515625" style="94" customWidth="1"/>
    <col min="10" max="10" width="47.7109375" style="58" customWidth="1"/>
    <col min="11" max="11" width="14.28515625" style="58" customWidth="1"/>
    <col min="12" max="12" width="14.7109375" style="96" bestFit="1" customWidth="1"/>
    <col min="13" max="254" width="9.140625" style="58"/>
    <col min="255" max="255" width="3.85546875" style="58" customWidth="1"/>
    <col min="256" max="256" width="3.5703125" style="58" customWidth="1"/>
    <col min="257" max="257" width="2.42578125" style="58" customWidth="1"/>
    <col min="258" max="258" width="2.85546875" style="58" customWidth="1"/>
    <col min="259" max="259" width="2.42578125" style="58" customWidth="1"/>
    <col min="260" max="260" width="3.5703125" style="58" customWidth="1"/>
    <col min="261" max="261" width="2.5703125" style="58" customWidth="1"/>
    <col min="262" max="262" width="4.85546875" style="58" customWidth="1"/>
    <col min="263" max="263" width="3.5703125" style="58" customWidth="1"/>
    <col min="264" max="264" width="58.7109375" style="58" customWidth="1"/>
    <col min="265" max="265" width="14.140625" style="58" customWidth="1"/>
    <col min="266" max="266" width="11.7109375" style="58" customWidth="1"/>
    <col min="267" max="510" width="9.140625" style="58"/>
    <col min="511" max="511" width="3.85546875" style="58" customWidth="1"/>
    <col min="512" max="512" width="3.5703125" style="58" customWidth="1"/>
    <col min="513" max="513" width="2.42578125" style="58" customWidth="1"/>
    <col min="514" max="514" width="2.85546875" style="58" customWidth="1"/>
    <col min="515" max="515" width="2.42578125" style="58" customWidth="1"/>
    <col min="516" max="516" width="3.5703125" style="58" customWidth="1"/>
    <col min="517" max="517" width="2.5703125" style="58" customWidth="1"/>
    <col min="518" max="518" width="4.85546875" style="58" customWidth="1"/>
    <col min="519" max="519" width="3.5703125" style="58" customWidth="1"/>
    <col min="520" max="520" width="58.7109375" style="58" customWidth="1"/>
    <col min="521" max="521" width="14.140625" style="58" customWidth="1"/>
    <col min="522" max="522" width="11.7109375" style="58" customWidth="1"/>
    <col min="523" max="766" width="9.140625" style="58"/>
    <col min="767" max="767" width="3.85546875" style="58" customWidth="1"/>
    <col min="768" max="768" width="3.5703125" style="58" customWidth="1"/>
    <col min="769" max="769" width="2.42578125" style="58" customWidth="1"/>
    <col min="770" max="770" width="2.85546875" style="58" customWidth="1"/>
    <col min="771" max="771" width="2.42578125" style="58" customWidth="1"/>
    <col min="772" max="772" width="3.5703125" style="58" customWidth="1"/>
    <col min="773" max="773" width="2.5703125" style="58" customWidth="1"/>
    <col min="774" max="774" width="4.85546875" style="58" customWidth="1"/>
    <col min="775" max="775" width="3.5703125" style="58" customWidth="1"/>
    <col min="776" max="776" width="58.7109375" style="58" customWidth="1"/>
    <col min="777" max="777" width="14.140625" style="58" customWidth="1"/>
    <col min="778" max="778" width="11.7109375" style="58" customWidth="1"/>
    <col min="779" max="1022" width="9.140625" style="58"/>
    <col min="1023" max="1023" width="3.85546875" style="58" customWidth="1"/>
    <col min="1024" max="1024" width="3.5703125" style="58" customWidth="1"/>
    <col min="1025" max="1025" width="2.42578125" style="58" customWidth="1"/>
    <col min="1026" max="1026" width="2.85546875" style="58" customWidth="1"/>
    <col min="1027" max="1027" width="2.42578125" style="58" customWidth="1"/>
    <col min="1028" max="1028" width="3.5703125" style="58" customWidth="1"/>
    <col min="1029" max="1029" width="2.5703125" style="58" customWidth="1"/>
    <col min="1030" max="1030" width="4.85546875" style="58" customWidth="1"/>
    <col min="1031" max="1031" width="3.5703125" style="58" customWidth="1"/>
    <col min="1032" max="1032" width="58.7109375" style="58" customWidth="1"/>
    <col min="1033" max="1033" width="14.140625" style="58" customWidth="1"/>
    <col min="1034" max="1034" width="11.7109375" style="58" customWidth="1"/>
    <col min="1035" max="1278" width="9.140625" style="58"/>
    <col min="1279" max="1279" width="3.85546875" style="58" customWidth="1"/>
    <col min="1280" max="1280" width="3.5703125" style="58" customWidth="1"/>
    <col min="1281" max="1281" width="2.42578125" style="58" customWidth="1"/>
    <col min="1282" max="1282" width="2.85546875" style="58" customWidth="1"/>
    <col min="1283" max="1283" width="2.42578125" style="58" customWidth="1"/>
    <col min="1284" max="1284" width="3.5703125" style="58" customWidth="1"/>
    <col min="1285" max="1285" width="2.5703125" style="58" customWidth="1"/>
    <col min="1286" max="1286" width="4.85546875" style="58" customWidth="1"/>
    <col min="1287" max="1287" width="3.5703125" style="58" customWidth="1"/>
    <col min="1288" max="1288" width="58.7109375" style="58" customWidth="1"/>
    <col min="1289" max="1289" width="14.140625" style="58" customWidth="1"/>
    <col min="1290" max="1290" width="11.7109375" style="58" customWidth="1"/>
    <col min="1291" max="1534" width="9.140625" style="58"/>
    <col min="1535" max="1535" width="3.85546875" style="58" customWidth="1"/>
    <col min="1536" max="1536" width="3.5703125" style="58" customWidth="1"/>
    <col min="1537" max="1537" width="2.42578125" style="58" customWidth="1"/>
    <col min="1538" max="1538" width="2.85546875" style="58" customWidth="1"/>
    <col min="1539" max="1539" width="2.42578125" style="58" customWidth="1"/>
    <col min="1540" max="1540" width="3.5703125" style="58" customWidth="1"/>
    <col min="1541" max="1541" width="2.5703125" style="58" customWidth="1"/>
    <col min="1542" max="1542" width="4.85546875" style="58" customWidth="1"/>
    <col min="1543" max="1543" width="3.5703125" style="58" customWidth="1"/>
    <col min="1544" max="1544" width="58.7109375" style="58" customWidth="1"/>
    <col min="1545" max="1545" width="14.140625" style="58" customWidth="1"/>
    <col min="1546" max="1546" width="11.7109375" style="58" customWidth="1"/>
    <col min="1547" max="1790" width="9.140625" style="58"/>
    <col min="1791" max="1791" width="3.85546875" style="58" customWidth="1"/>
    <col min="1792" max="1792" width="3.5703125" style="58" customWidth="1"/>
    <col min="1793" max="1793" width="2.42578125" style="58" customWidth="1"/>
    <col min="1794" max="1794" width="2.85546875" style="58" customWidth="1"/>
    <col min="1795" max="1795" width="2.42578125" style="58" customWidth="1"/>
    <col min="1796" max="1796" width="3.5703125" style="58" customWidth="1"/>
    <col min="1797" max="1797" width="2.5703125" style="58" customWidth="1"/>
    <col min="1798" max="1798" width="4.85546875" style="58" customWidth="1"/>
    <col min="1799" max="1799" width="3.5703125" style="58" customWidth="1"/>
    <col min="1800" max="1800" width="58.7109375" style="58" customWidth="1"/>
    <col min="1801" max="1801" width="14.140625" style="58" customWidth="1"/>
    <col min="1802" max="1802" width="11.7109375" style="58" customWidth="1"/>
    <col min="1803" max="2046" width="9.140625" style="58"/>
    <col min="2047" max="2047" width="3.85546875" style="58" customWidth="1"/>
    <col min="2048" max="2048" width="3.5703125" style="58" customWidth="1"/>
    <col min="2049" max="2049" width="2.42578125" style="58" customWidth="1"/>
    <col min="2050" max="2050" width="2.85546875" style="58" customWidth="1"/>
    <col min="2051" max="2051" width="2.42578125" style="58" customWidth="1"/>
    <col min="2052" max="2052" width="3.5703125" style="58" customWidth="1"/>
    <col min="2053" max="2053" width="2.5703125" style="58" customWidth="1"/>
    <col min="2054" max="2054" width="4.85546875" style="58" customWidth="1"/>
    <col min="2055" max="2055" width="3.5703125" style="58" customWidth="1"/>
    <col min="2056" max="2056" width="58.7109375" style="58" customWidth="1"/>
    <col min="2057" max="2057" width="14.140625" style="58" customWidth="1"/>
    <col min="2058" max="2058" width="11.7109375" style="58" customWidth="1"/>
    <col min="2059" max="2302" width="9.140625" style="58"/>
    <col min="2303" max="2303" width="3.85546875" style="58" customWidth="1"/>
    <col min="2304" max="2304" width="3.5703125" style="58" customWidth="1"/>
    <col min="2305" max="2305" width="2.42578125" style="58" customWidth="1"/>
    <col min="2306" max="2306" width="2.85546875" style="58" customWidth="1"/>
    <col min="2307" max="2307" width="2.42578125" style="58" customWidth="1"/>
    <col min="2308" max="2308" width="3.5703125" style="58" customWidth="1"/>
    <col min="2309" max="2309" width="2.5703125" style="58" customWidth="1"/>
    <col min="2310" max="2310" width="4.85546875" style="58" customWidth="1"/>
    <col min="2311" max="2311" width="3.5703125" style="58" customWidth="1"/>
    <col min="2312" max="2312" width="58.7109375" style="58" customWidth="1"/>
    <col min="2313" max="2313" width="14.140625" style="58" customWidth="1"/>
    <col min="2314" max="2314" width="11.7109375" style="58" customWidth="1"/>
    <col min="2315" max="2558" width="9.140625" style="58"/>
    <col min="2559" max="2559" width="3.85546875" style="58" customWidth="1"/>
    <col min="2560" max="2560" width="3.5703125" style="58" customWidth="1"/>
    <col min="2561" max="2561" width="2.42578125" style="58" customWidth="1"/>
    <col min="2562" max="2562" width="2.85546875" style="58" customWidth="1"/>
    <col min="2563" max="2563" width="2.42578125" style="58" customWidth="1"/>
    <col min="2564" max="2564" width="3.5703125" style="58" customWidth="1"/>
    <col min="2565" max="2565" width="2.5703125" style="58" customWidth="1"/>
    <col min="2566" max="2566" width="4.85546875" style="58" customWidth="1"/>
    <col min="2567" max="2567" width="3.5703125" style="58" customWidth="1"/>
    <col min="2568" max="2568" width="58.7109375" style="58" customWidth="1"/>
    <col min="2569" max="2569" width="14.140625" style="58" customWidth="1"/>
    <col min="2570" max="2570" width="11.7109375" style="58" customWidth="1"/>
    <col min="2571" max="2814" width="9.140625" style="58"/>
    <col min="2815" max="2815" width="3.85546875" style="58" customWidth="1"/>
    <col min="2816" max="2816" width="3.5703125" style="58" customWidth="1"/>
    <col min="2817" max="2817" width="2.42578125" style="58" customWidth="1"/>
    <col min="2818" max="2818" width="2.85546875" style="58" customWidth="1"/>
    <col min="2819" max="2819" width="2.42578125" style="58" customWidth="1"/>
    <col min="2820" max="2820" width="3.5703125" style="58" customWidth="1"/>
    <col min="2821" max="2821" width="2.5703125" style="58" customWidth="1"/>
    <col min="2822" max="2822" width="4.85546875" style="58" customWidth="1"/>
    <col min="2823" max="2823" width="3.5703125" style="58" customWidth="1"/>
    <col min="2824" max="2824" width="58.7109375" style="58" customWidth="1"/>
    <col min="2825" max="2825" width="14.140625" style="58" customWidth="1"/>
    <col min="2826" max="2826" width="11.7109375" style="58" customWidth="1"/>
    <col min="2827" max="3070" width="9.140625" style="58"/>
    <col min="3071" max="3071" width="3.85546875" style="58" customWidth="1"/>
    <col min="3072" max="3072" width="3.5703125" style="58" customWidth="1"/>
    <col min="3073" max="3073" width="2.42578125" style="58" customWidth="1"/>
    <col min="3074" max="3074" width="2.85546875" style="58" customWidth="1"/>
    <col min="3075" max="3075" width="2.42578125" style="58" customWidth="1"/>
    <col min="3076" max="3076" width="3.5703125" style="58" customWidth="1"/>
    <col min="3077" max="3077" width="2.5703125" style="58" customWidth="1"/>
    <col min="3078" max="3078" width="4.85546875" style="58" customWidth="1"/>
    <col min="3079" max="3079" width="3.5703125" style="58" customWidth="1"/>
    <col min="3080" max="3080" width="58.7109375" style="58" customWidth="1"/>
    <col min="3081" max="3081" width="14.140625" style="58" customWidth="1"/>
    <col min="3082" max="3082" width="11.7109375" style="58" customWidth="1"/>
    <col min="3083" max="3326" width="9.140625" style="58"/>
    <col min="3327" max="3327" width="3.85546875" style="58" customWidth="1"/>
    <col min="3328" max="3328" width="3.5703125" style="58" customWidth="1"/>
    <col min="3329" max="3329" width="2.42578125" style="58" customWidth="1"/>
    <col min="3330" max="3330" width="2.85546875" style="58" customWidth="1"/>
    <col min="3331" max="3331" width="2.42578125" style="58" customWidth="1"/>
    <col min="3332" max="3332" width="3.5703125" style="58" customWidth="1"/>
    <col min="3333" max="3333" width="2.5703125" style="58" customWidth="1"/>
    <col min="3334" max="3334" width="4.85546875" style="58" customWidth="1"/>
    <col min="3335" max="3335" width="3.5703125" style="58" customWidth="1"/>
    <col min="3336" max="3336" width="58.7109375" style="58" customWidth="1"/>
    <col min="3337" max="3337" width="14.140625" style="58" customWidth="1"/>
    <col min="3338" max="3338" width="11.7109375" style="58" customWidth="1"/>
    <col min="3339" max="3582" width="9.140625" style="58"/>
    <col min="3583" max="3583" width="3.85546875" style="58" customWidth="1"/>
    <col min="3584" max="3584" width="3.5703125" style="58" customWidth="1"/>
    <col min="3585" max="3585" width="2.42578125" style="58" customWidth="1"/>
    <col min="3586" max="3586" width="2.85546875" style="58" customWidth="1"/>
    <col min="3587" max="3587" width="2.42578125" style="58" customWidth="1"/>
    <col min="3588" max="3588" width="3.5703125" style="58" customWidth="1"/>
    <col min="3589" max="3589" width="2.5703125" style="58" customWidth="1"/>
    <col min="3590" max="3590" width="4.85546875" style="58" customWidth="1"/>
    <col min="3591" max="3591" width="3.5703125" style="58" customWidth="1"/>
    <col min="3592" max="3592" width="58.7109375" style="58" customWidth="1"/>
    <col min="3593" max="3593" width="14.140625" style="58" customWidth="1"/>
    <col min="3594" max="3594" width="11.7109375" style="58" customWidth="1"/>
    <col min="3595" max="3838" width="9.140625" style="58"/>
    <col min="3839" max="3839" width="3.85546875" style="58" customWidth="1"/>
    <col min="3840" max="3840" width="3.5703125" style="58" customWidth="1"/>
    <col min="3841" max="3841" width="2.42578125" style="58" customWidth="1"/>
    <col min="3842" max="3842" width="2.85546875" style="58" customWidth="1"/>
    <col min="3843" max="3843" width="2.42578125" style="58" customWidth="1"/>
    <col min="3844" max="3844" width="3.5703125" style="58" customWidth="1"/>
    <col min="3845" max="3845" width="2.5703125" style="58" customWidth="1"/>
    <col min="3846" max="3846" width="4.85546875" style="58" customWidth="1"/>
    <col min="3847" max="3847" width="3.5703125" style="58" customWidth="1"/>
    <col min="3848" max="3848" width="58.7109375" style="58" customWidth="1"/>
    <col min="3849" max="3849" width="14.140625" style="58" customWidth="1"/>
    <col min="3850" max="3850" width="11.7109375" style="58" customWidth="1"/>
    <col min="3851" max="4094" width="9.140625" style="58"/>
    <col min="4095" max="4095" width="3.85546875" style="58" customWidth="1"/>
    <col min="4096" max="4096" width="3.5703125" style="58" customWidth="1"/>
    <col min="4097" max="4097" width="2.42578125" style="58" customWidth="1"/>
    <col min="4098" max="4098" width="2.85546875" style="58" customWidth="1"/>
    <col min="4099" max="4099" width="2.42578125" style="58" customWidth="1"/>
    <col min="4100" max="4100" width="3.5703125" style="58" customWidth="1"/>
    <col min="4101" max="4101" width="2.5703125" style="58" customWidth="1"/>
    <col min="4102" max="4102" width="4.85546875" style="58" customWidth="1"/>
    <col min="4103" max="4103" width="3.5703125" style="58" customWidth="1"/>
    <col min="4104" max="4104" width="58.7109375" style="58" customWidth="1"/>
    <col min="4105" max="4105" width="14.140625" style="58" customWidth="1"/>
    <col min="4106" max="4106" width="11.7109375" style="58" customWidth="1"/>
    <col min="4107" max="4350" width="9.140625" style="58"/>
    <col min="4351" max="4351" width="3.85546875" style="58" customWidth="1"/>
    <col min="4352" max="4352" width="3.5703125" style="58" customWidth="1"/>
    <col min="4353" max="4353" width="2.42578125" style="58" customWidth="1"/>
    <col min="4354" max="4354" width="2.85546875" style="58" customWidth="1"/>
    <col min="4355" max="4355" width="2.42578125" style="58" customWidth="1"/>
    <col min="4356" max="4356" width="3.5703125" style="58" customWidth="1"/>
    <col min="4357" max="4357" width="2.5703125" style="58" customWidth="1"/>
    <col min="4358" max="4358" width="4.85546875" style="58" customWidth="1"/>
    <col min="4359" max="4359" width="3.5703125" style="58" customWidth="1"/>
    <col min="4360" max="4360" width="58.7109375" style="58" customWidth="1"/>
    <col min="4361" max="4361" width="14.140625" style="58" customWidth="1"/>
    <col min="4362" max="4362" width="11.7109375" style="58" customWidth="1"/>
    <col min="4363" max="4606" width="9.140625" style="58"/>
    <col min="4607" max="4607" width="3.85546875" style="58" customWidth="1"/>
    <col min="4608" max="4608" width="3.5703125" style="58" customWidth="1"/>
    <col min="4609" max="4609" width="2.42578125" style="58" customWidth="1"/>
    <col min="4610" max="4610" width="2.85546875" style="58" customWidth="1"/>
    <col min="4611" max="4611" width="2.42578125" style="58" customWidth="1"/>
    <col min="4612" max="4612" width="3.5703125" style="58" customWidth="1"/>
    <col min="4613" max="4613" width="2.5703125" style="58" customWidth="1"/>
    <col min="4614" max="4614" width="4.85546875" style="58" customWidth="1"/>
    <col min="4615" max="4615" width="3.5703125" style="58" customWidth="1"/>
    <col min="4616" max="4616" width="58.7109375" style="58" customWidth="1"/>
    <col min="4617" max="4617" width="14.140625" style="58" customWidth="1"/>
    <col min="4618" max="4618" width="11.7109375" style="58" customWidth="1"/>
    <col min="4619" max="4862" width="9.140625" style="58"/>
    <col min="4863" max="4863" width="3.85546875" style="58" customWidth="1"/>
    <col min="4864" max="4864" width="3.5703125" style="58" customWidth="1"/>
    <col min="4865" max="4865" width="2.42578125" style="58" customWidth="1"/>
    <col min="4866" max="4866" width="2.85546875" style="58" customWidth="1"/>
    <col min="4867" max="4867" width="2.42578125" style="58" customWidth="1"/>
    <col min="4868" max="4868" width="3.5703125" style="58" customWidth="1"/>
    <col min="4869" max="4869" width="2.5703125" style="58" customWidth="1"/>
    <col min="4870" max="4870" width="4.85546875" style="58" customWidth="1"/>
    <col min="4871" max="4871" width="3.5703125" style="58" customWidth="1"/>
    <col min="4872" max="4872" width="58.7109375" style="58" customWidth="1"/>
    <col min="4873" max="4873" width="14.140625" style="58" customWidth="1"/>
    <col min="4874" max="4874" width="11.7109375" style="58" customWidth="1"/>
    <col min="4875" max="5118" width="9.140625" style="58"/>
    <col min="5119" max="5119" width="3.85546875" style="58" customWidth="1"/>
    <col min="5120" max="5120" width="3.5703125" style="58" customWidth="1"/>
    <col min="5121" max="5121" width="2.42578125" style="58" customWidth="1"/>
    <col min="5122" max="5122" width="2.85546875" style="58" customWidth="1"/>
    <col min="5123" max="5123" width="2.42578125" style="58" customWidth="1"/>
    <col min="5124" max="5124" width="3.5703125" style="58" customWidth="1"/>
    <col min="5125" max="5125" width="2.5703125" style="58" customWidth="1"/>
    <col min="5126" max="5126" width="4.85546875" style="58" customWidth="1"/>
    <col min="5127" max="5127" width="3.5703125" style="58" customWidth="1"/>
    <col min="5128" max="5128" width="58.7109375" style="58" customWidth="1"/>
    <col min="5129" max="5129" width="14.140625" style="58" customWidth="1"/>
    <col min="5130" max="5130" width="11.7109375" style="58" customWidth="1"/>
    <col min="5131" max="5374" width="9.140625" style="58"/>
    <col min="5375" max="5375" width="3.85546875" style="58" customWidth="1"/>
    <col min="5376" max="5376" width="3.5703125" style="58" customWidth="1"/>
    <col min="5377" max="5377" width="2.42578125" style="58" customWidth="1"/>
    <col min="5378" max="5378" width="2.85546875" style="58" customWidth="1"/>
    <col min="5379" max="5379" width="2.42578125" style="58" customWidth="1"/>
    <col min="5380" max="5380" width="3.5703125" style="58" customWidth="1"/>
    <col min="5381" max="5381" width="2.5703125" style="58" customWidth="1"/>
    <col min="5382" max="5382" width="4.85546875" style="58" customWidth="1"/>
    <col min="5383" max="5383" width="3.5703125" style="58" customWidth="1"/>
    <col min="5384" max="5384" width="58.7109375" style="58" customWidth="1"/>
    <col min="5385" max="5385" width="14.140625" style="58" customWidth="1"/>
    <col min="5386" max="5386" width="11.7109375" style="58" customWidth="1"/>
    <col min="5387" max="5630" width="9.140625" style="58"/>
    <col min="5631" max="5631" width="3.85546875" style="58" customWidth="1"/>
    <col min="5632" max="5632" width="3.5703125" style="58" customWidth="1"/>
    <col min="5633" max="5633" width="2.42578125" style="58" customWidth="1"/>
    <col min="5634" max="5634" width="2.85546875" style="58" customWidth="1"/>
    <col min="5635" max="5635" width="2.42578125" style="58" customWidth="1"/>
    <col min="5636" max="5636" width="3.5703125" style="58" customWidth="1"/>
    <col min="5637" max="5637" width="2.5703125" style="58" customWidth="1"/>
    <col min="5638" max="5638" width="4.85546875" style="58" customWidth="1"/>
    <col min="5639" max="5639" width="3.5703125" style="58" customWidth="1"/>
    <col min="5640" max="5640" width="58.7109375" style="58" customWidth="1"/>
    <col min="5641" max="5641" width="14.140625" style="58" customWidth="1"/>
    <col min="5642" max="5642" width="11.7109375" style="58" customWidth="1"/>
    <col min="5643" max="5886" width="9.140625" style="58"/>
    <col min="5887" max="5887" width="3.85546875" style="58" customWidth="1"/>
    <col min="5888" max="5888" width="3.5703125" style="58" customWidth="1"/>
    <col min="5889" max="5889" width="2.42578125" style="58" customWidth="1"/>
    <col min="5890" max="5890" width="2.85546875" style="58" customWidth="1"/>
    <col min="5891" max="5891" width="2.42578125" style="58" customWidth="1"/>
    <col min="5892" max="5892" width="3.5703125" style="58" customWidth="1"/>
    <col min="5893" max="5893" width="2.5703125" style="58" customWidth="1"/>
    <col min="5894" max="5894" width="4.85546875" style="58" customWidth="1"/>
    <col min="5895" max="5895" width="3.5703125" style="58" customWidth="1"/>
    <col min="5896" max="5896" width="58.7109375" style="58" customWidth="1"/>
    <col min="5897" max="5897" width="14.140625" style="58" customWidth="1"/>
    <col min="5898" max="5898" width="11.7109375" style="58" customWidth="1"/>
    <col min="5899" max="6142" width="9.140625" style="58"/>
    <col min="6143" max="6143" width="3.85546875" style="58" customWidth="1"/>
    <col min="6144" max="6144" width="3.5703125" style="58" customWidth="1"/>
    <col min="6145" max="6145" width="2.42578125" style="58" customWidth="1"/>
    <col min="6146" max="6146" width="2.85546875" style="58" customWidth="1"/>
    <col min="6147" max="6147" width="2.42578125" style="58" customWidth="1"/>
    <col min="6148" max="6148" width="3.5703125" style="58" customWidth="1"/>
    <col min="6149" max="6149" width="2.5703125" style="58" customWidth="1"/>
    <col min="6150" max="6150" width="4.85546875" style="58" customWidth="1"/>
    <col min="6151" max="6151" width="3.5703125" style="58" customWidth="1"/>
    <col min="6152" max="6152" width="58.7109375" style="58" customWidth="1"/>
    <col min="6153" max="6153" width="14.140625" style="58" customWidth="1"/>
    <col min="6154" max="6154" width="11.7109375" style="58" customWidth="1"/>
    <col min="6155" max="6398" width="9.140625" style="58"/>
    <col min="6399" max="6399" width="3.85546875" style="58" customWidth="1"/>
    <col min="6400" max="6400" width="3.5703125" style="58" customWidth="1"/>
    <col min="6401" max="6401" width="2.42578125" style="58" customWidth="1"/>
    <col min="6402" max="6402" width="2.85546875" style="58" customWidth="1"/>
    <col min="6403" max="6403" width="2.42578125" style="58" customWidth="1"/>
    <col min="6404" max="6404" width="3.5703125" style="58" customWidth="1"/>
    <col min="6405" max="6405" width="2.5703125" style="58" customWidth="1"/>
    <col min="6406" max="6406" width="4.85546875" style="58" customWidth="1"/>
    <col min="6407" max="6407" width="3.5703125" style="58" customWidth="1"/>
    <col min="6408" max="6408" width="58.7109375" style="58" customWidth="1"/>
    <col min="6409" max="6409" width="14.140625" style="58" customWidth="1"/>
    <col min="6410" max="6410" width="11.7109375" style="58" customWidth="1"/>
    <col min="6411" max="6654" width="9.140625" style="58"/>
    <col min="6655" max="6655" width="3.85546875" style="58" customWidth="1"/>
    <col min="6656" max="6656" width="3.5703125" style="58" customWidth="1"/>
    <col min="6657" max="6657" width="2.42578125" style="58" customWidth="1"/>
    <col min="6658" max="6658" width="2.85546875" style="58" customWidth="1"/>
    <col min="6659" max="6659" width="2.42578125" style="58" customWidth="1"/>
    <col min="6660" max="6660" width="3.5703125" style="58" customWidth="1"/>
    <col min="6661" max="6661" width="2.5703125" style="58" customWidth="1"/>
    <col min="6662" max="6662" width="4.85546875" style="58" customWidth="1"/>
    <col min="6663" max="6663" width="3.5703125" style="58" customWidth="1"/>
    <col min="6664" max="6664" width="58.7109375" style="58" customWidth="1"/>
    <col min="6665" max="6665" width="14.140625" style="58" customWidth="1"/>
    <col min="6666" max="6666" width="11.7109375" style="58" customWidth="1"/>
    <col min="6667" max="6910" width="9.140625" style="58"/>
    <col min="6911" max="6911" width="3.85546875" style="58" customWidth="1"/>
    <col min="6912" max="6912" width="3.5703125" style="58" customWidth="1"/>
    <col min="6913" max="6913" width="2.42578125" style="58" customWidth="1"/>
    <col min="6914" max="6914" width="2.85546875" style="58" customWidth="1"/>
    <col min="6915" max="6915" width="2.42578125" style="58" customWidth="1"/>
    <col min="6916" max="6916" width="3.5703125" style="58" customWidth="1"/>
    <col min="6917" max="6917" width="2.5703125" style="58" customWidth="1"/>
    <col min="6918" max="6918" width="4.85546875" style="58" customWidth="1"/>
    <col min="6919" max="6919" width="3.5703125" style="58" customWidth="1"/>
    <col min="6920" max="6920" width="58.7109375" style="58" customWidth="1"/>
    <col min="6921" max="6921" width="14.140625" style="58" customWidth="1"/>
    <col min="6922" max="6922" width="11.7109375" style="58" customWidth="1"/>
    <col min="6923" max="7166" width="9.140625" style="58"/>
    <col min="7167" max="7167" width="3.85546875" style="58" customWidth="1"/>
    <col min="7168" max="7168" width="3.5703125" style="58" customWidth="1"/>
    <col min="7169" max="7169" width="2.42578125" style="58" customWidth="1"/>
    <col min="7170" max="7170" width="2.85546875" style="58" customWidth="1"/>
    <col min="7171" max="7171" width="2.42578125" style="58" customWidth="1"/>
    <col min="7172" max="7172" width="3.5703125" style="58" customWidth="1"/>
    <col min="7173" max="7173" width="2.5703125" style="58" customWidth="1"/>
    <col min="7174" max="7174" width="4.85546875" style="58" customWidth="1"/>
    <col min="7175" max="7175" width="3.5703125" style="58" customWidth="1"/>
    <col min="7176" max="7176" width="58.7109375" style="58" customWidth="1"/>
    <col min="7177" max="7177" width="14.140625" style="58" customWidth="1"/>
    <col min="7178" max="7178" width="11.7109375" style="58" customWidth="1"/>
    <col min="7179" max="7422" width="9.140625" style="58"/>
    <col min="7423" max="7423" width="3.85546875" style="58" customWidth="1"/>
    <col min="7424" max="7424" width="3.5703125" style="58" customWidth="1"/>
    <col min="7425" max="7425" width="2.42578125" style="58" customWidth="1"/>
    <col min="7426" max="7426" width="2.85546875" style="58" customWidth="1"/>
    <col min="7427" max="7427" width="2.42578125" style="58" customWidth="1"/>
    <col min="7428" max="7428" width="3.5703125" style="58" customWidth="1"/>
    <col min="7429" max="7429" width="2.5703125" style="58" customWidth="1"/>
    <col min="7430" max="7430" width="4.85546875" style="58" customWidth="1"/>
    <col min="7431" max="7431" width="3.5703125" style="58" customWidth="1"/>
    <col min="7432" max="7432" width="58.7109375" style="58" customWidth="1"/>
    <col min="7433" max="7433" width="14.140625" style="58" customWidth="1"/>
    <col min="7434" max="7434" width="11.7109375" style="58" customWidth="1"/>
    <col min="7435" max="7678" width="9.140625" style="58"/>
    <col min="7679" max="7679" width="3.85546875" style="58" customWidth="1"/>
    <col min="7680" max="7680" width="3.5703125" style="58" customWidth="1"/>
    <col min="7681" max="7681" width="2.42578125" style="58" customWidth="1"/>
    <col min="7682" max="7682" width="2.85546875" style="58" customWidth="1"/>
    <col min="7683" max="7683" width="2.42578125" style="58" customWidth="1"/>
    <col min="7684" max="7684" width="3.5703125" style="58" customWidth="1"/>
    <col min="7685" max="7685" width="2.5703125" style="58" customWidth="1"/>
    <col min="7686" max="7686" width="4.85546875" style="58" customWidth="1"/>
    <col min="7687" max="7687" width="3.5703125" style="58" customWidth="1"/>
    <col min="7688" max="7688" width="58.7109375" style="58" customWidth="1"/>
    <col min="7689" max="7689" width="14.140625" style="58" customWidth="1"/>
    <col min="7690" max="7690" width="11.7109375" style="58" customWidth="1"/>
    <col min="7691" max="7934" width="9.140625" style="58"/>
    <col min="7935" max="7935" width="3.85546875" style="58" customWidth="1"/>
    <col min="7936" max="7936" width="3.5703125" style="58" customWidth="1"/>
    <col min="7937" max="7937" width="2.42578125" style="58" customWidth="1"/>
    <col min="7938" max="7938" width="2.85546875" style="58" customWidth="1"/>
    <col min="7939" max="7939" width="2.42578125" style="58" customWidth="1"/>
    <col min="7940" max="7940" width="3.5703125" style="58" customWidth="1"/>
    <col min="7941" max="7941" width="2.5703125" style="58" customWidth="1"/>
    <col min="7942" max="7942" width="4.85546875" style="58" customWidth="1"/>
    <col min="7943" max="7943" width="3.5703125" style="58" customWidth="1"/>
    <col min="7944" max="7944" width="58.7109375" style="58" customWidth="1"/>
    <col min="7945" max="7945" width="14.140625" style="58" customWidth="1"/>
    <col min="7946" max="7946" width="11.7109375" style="58" customWidth="1"/>
    <col min="7947" max="8190" width="9.140625" style="58"/>
    <col min="8191" max="8191" width="3.85546875" style="58" customWidth="1"/>
    <col min="8192" max="8192" width="3.5703125" style="58" customWidth="1"/>
    <col min="8193" max="8193" width="2.42578125" style="58" customWidth="1"/>
    <col min="8194" max="8194" width="2.85546875" style="58" customWidth="1"/>
    <col min="8195" max="8195" width="2.42578125" style="58" customWidth="1"/>
    <col min="8196" max="8196" width="3.5703125" style="58" customWidth="1"/>
    <col min="8197" max="8197" width="2.5703125" style="58" customWidth="1"/>
    <col min="8198" max="8198" width="4.85546875" style="58" customWidth="1"/>
    <col min="8199" max="8199" width="3.5703125" style="58" customWidth="1"/>
    <col min="8200" max="8200" width="58.7109375" style="58" customWidth="1"/>
    <col min="8201" max="8201" width="14.140625" style="58" customWidth="1"/>
    <col min="8202" max="8202" width="11.7109375" style="58" customWidth="1"/>
    <col min="8203" max="8446" width="9.140625" style="58"/>
    <col min="8447" max="8447" width="3.85546875" style="58" customWidth="1"/>
    <col min="8448" max="8448" width="3.5703125" style="58" customWidth="1"/>
    <col min="8449" max="8449" width="2.42578125" style="58" customWidth="1"/>
    <col min="8450" max="8450" width="2.85546875" style="58" customWidth="1"/>
    <col min="8451" max="8451" width="2.42578125" style="58" customWidth="1"/>
    <col min="8452" max="8452" width="3.5703125" style="58" customWidth="1"/>
    <col min="8453" max="8453" width="2.5703125" style="58" customWidth="1"/>
    <col min="8454" max="8454" width="4.85546875" style="58" customWidth="1"/>
    <col min="8455" max="8455" width="3.5703125" style="58" customWidth="1"/>
    <col min="8456" max="8456" width="58.7109375" style="58" customWidth="1"/>
    <col min="8457" max="8457" width="14.140625" style="58" customWidth="1"/>
    <col min="8458" max="8458" width="11.7109375" style="58" customWidth="1"/>
    <col min="8459" max="8702" width="9.140625" style="58"/>
    <col min="8703" max="8703" width="3.85546875" style="58" customWidth="1"/>
    <col min="8704" max="8704" width="3.5703125" style="58" customWidth="1"/>
    <col min="8705" max="8705" width="2.42578125" style="58" customWidth="1"/>
    <col min="8706" max="8706" width="2.85546875" style="58" customWidth="1"/>
    <col min="8707" max="8707" width="2.42578125" style="58" customWidth="1"/>
    <col min="8708" max="8708" width="3.5703125" style="58" customWidth="1"/>
    <col min="8709" max="8709" width="2.5703125" style="58" customWidth="1"/>
    <col min="8710" max="8710" width="4.85546875" style="58" customWidth="1"/>
    <col min="8711" max="8711" width="3.5703125" style="58" customWidth="1"/>
    <col min="8712" max="8712" width="58.7109375" style="58" customWidth="1"/>
    <col min="8713" max="8713" width="14.140625" style="58" customWidth="1"/>
    <col min="8714" max="8714" width="11.7109375" style="58" customWidth="1"/>
    <col min="8715" max="8958" width="9.140625" style="58"/>
    <col min="8959" max="8959" width="3.85546875" style="58" customWidth="1"/>
    <col min="8960" max="8960" width="3.5703125" style="58" customWidth="1"/>
    <col min="8961" max="8961" width="2.42578125" style="58" customWidth="1"/>
    <col min="8962" max="8962" width="2.85546875" style="58" customWidth="1"/>
    <col min="8963" max="8963" width="2.42578125" style="58" customWidth="1"/>
    <col min="8964" max="8964" width="3.5703125" style="58" customWidth="1"/>
    <col min="8965" max="8965" width="2.5703125" style="58" customWidth="1"/>
    <col min="8966" max="8966" width="4.85546875" style="58" customWidth="1"/>
    <col min="8967" max="8967" width="3.5703125" style="58" customWidth="1"/>
    <col min="8968" max="8968" width="58.7109375" style="58" customWidth="1"/>
    <col min="8969" max="8969" width="14.140625" style="58" customWidth="1"/>
    <col min="8970" max="8970" width="11.7109375" style="58" customWidth="1"/>
    <col min="8971" max="9214" width="9.140625" style="58"/>
    <col min="9215" max="9215" width="3.85546875" style="58" customWidth="1"/>
    <col min="9216" max="9216" width="3.5703125" style="58" customWidth="1"/>
    <col min="9217" max="9217" width="2.42578125" style="58" customWidth="1"/>
    <col min="9218" max="9218" width="2.85546875" style="58" customWidth="1"/>
    <col min="9219" max="9219" width="2.42578125" style="58" customWidth="1"/>
    <col min="9220" max="9220" width="3.5703125" style="58" customWidth="1"/>
    <col min="9221" max="9221" width="2.5703125" style="58" customWidth="1"/>
    <col min="9222" max="9222" width="4.85546875" style="58" customWidth="1"/>
    <col min="9223" max="9223" width="3.5703125" style="58" customWidth="1"/>
    <col min="9224" max="9224" width="58.7109375" style="58" customWidth="1"/>
    <col min="9225" max="9225" width="14.140625" style="58" customWidth="1"/>
    <col min="9226" max="9226" width="11.7109375" style="58" customWidth="1"/>
    <col min="9227" max="9470" width="9.140625" style="58"/>
    <col min="9471" max="9471" width="3.85546875" style="58" customWidth="1"/>
    <col min="9472" max="9472" width="3.5703125" style="58" customWidth="1"/>
    <col min="9473" max="9473" width="2.42578125" style="58" customWidth="1"/>
    <col min="9474" max="9474" width="2.85546875" style="58" customWidth="1"/>
    <col min="9475" max="9475" width="2.42578125" style="58" customWidth="1"/>
    <col min="9476" max="9476" width="3.5703125" style="58" customWidth="1"/>
    <col min="9477" max="9477" width="2.5703125" style="58" customWidth="1"/>
    <col min="9478" max="9478" width="4.85546875" style="58" customWidth="1"/>
    <col min="9479" max="9479" width="3.5703125" style="58" customWidth="1"/>
    <col min="9480" max="9480" width="58.7109375" style="58" customWidth="1"/>
    <col min="9481" max="9481" width="14.140625" style="58" customWidth="1"/>
    <col min="9482" max="9482" width="11.7109375" style="58" customWidth="1"/>
    <col min="9483" max="9726" width="9.140625" style="58"/>
    <col min="9727" max="9727" width="3.85546875" style="58" customWidth="1"/>
    <col min="9728" max="9728" width="3.5703125" style="58" customWidth="1"/>
    <col min="9729" max="9729" width="2.42578125" style="58" customWidth="1"/>
    <col min="9730" max="9730" width="2.85546875" style="58" customWidth="1"/>
    <col min="9731" max="9731" width="2.42578125" style="58" customWidth="1"/>
    <col min="9732" max="9732" width="3.5703125" style="58" customWidth="1"/>
    <col min="9733" max="9733" width="2.5703125" style="58" customWidth="1"/>
    <col min="9734" max="9734" width="4.85546875" style="58" customWidth="1"/>
    <col min="9735" max="9735" width="3.5703125" style="58" customWidth="1"/>
    <col min="9736" max="9736" width="58.7109375" style="58" customWidth="1"/>
    <col min="9737" max="9737" width="14.140625" style="58" customWidth="1"/>
    <col min="9738" max="9738" width="11.7109375" style="58" customWidth="1"/>
    <col min="9739" max="9982" width="9.140625" style="58"/>
    <col min="9983" max="9983" width="3.85546875" style="58" customWidth="1"/>
    <col min="9984" max="9984" width="3.5703125" style="58" customWidth="1"/>
    <col min="9985" max="9985" width="2.42578125" style="58" customWidth="1"/>
    <col min="9986" max="9986" width="2.85546875" style="58" customWidth="1"/>
    <col min="9987" max="9987" width="2.42578125" style="58" customWidth="1"/>
    <col min="9988" max="9988" width="3.5703125" style="58" customWidth="1"/>
    <col min="9989" max="9989" width="2.5703125" style="58" customWidth="1"/>
    <col min="9990" max="9990" width="4.85546875" style="58" customWidth="1"/>
    <col min="9991" max="9991" width="3.5703125" style="58" customWidth="1"/>
    <col min="9992" max="9992" width="58.7109375" style="58" customWidth="1"/>
    <col min="9993" max="9993" width="14.140625" style="58" customWidth="1"/>
    <col min="9994" max="9994" width="11.7109375" style="58" customWidth="1"/>
    <col min="9995" max="10238" width="9.140625" style="58"/>
    <col min="10239" max="10239" width="3.85546875" style="58" customWidth="1"/>
    <col min="10240" max="10240" width="3.5703125" style="58" customWidth="1"/>
    <col min="10241" max="10241" width="2.42578125" style="58" customWidth="1"/>
    <col min="10242" max="10242" width="2.85546875" style="58" customWidth="1"/>
    <col min="10243" max="10243" width="2.42578125" style="58" customWidth="1"/>
    <col min="10244" max="10244" width="3.5703125" style="58" customWidth="1"/>
    <col min="10245" max="10245" width="2.5703125" style="58" customWidth="1"/>
    <col min="10246" max="10246" width="4.85546875" style="58" customWidth="1"/>
    <col min="10247" max="10247" width="3.5703125" style="58" customWidth="1"/>
    <col min="10248" max="10248" width="58.7109375" style="58" customWidth="1"/>
    <col min="10249" max="10249" width="14.140625" style="58" customWidth="1"/>
    <col min="10250" max="10250" width="11.7109375" style="58" customWidth="1"/>
    <col min="10251" max="10494" width="9.140625" style="58"/>
    <col min="10495" max="10495" width="3.85546875" style="58" customWidth="1"/>
    <col min="10496" max="10496" width="3.5703125" style="58" customWidth="1"/>
    <col min="10497" max="10497" width="2.42578125" style="58" customWidth="1"/>
    <col min="10498" max="10498" width="2.85546875" style="58" customWidth="1"/>
    <col min="10499" max="10499" width="2.42578125" style="58" customWidth="1"/>
    <col min="10500" max="10500" width="3.5703125" style="58" customWidth="1"/>
    <col min="10501" max="10501" width="2.5703125" style="58" customWidth="1"/>
    <col min="10502" max="10502" width="4.85546875" style="58" customWidth="1"/>
    <col min="10503" max="10503" width="3.5703125" style="58" customWidth="1"/>
    <col min="10504" max="10504" width="58.7109375" style="58" customWidth="1"/>
    <col min="10505" max="10505" width="14.140625" style="58" customWidth="1"/>
    <col min="10506" max="10506" width="11.7109375" style="58" customWidth="1"/>
    <col min="10507" max="10750" width="9.140625" style="58"/>
    <col min="10751" max="10751" width="3.85546875" style="58" customWidth="1"/>
    <col min="10752" max="10752" width="3.5703125" style="58" customWidth="1"/>
    <col min="10753" max="10753" width="2.42578125" style="58" customWidth="1"/>
    <col min="10754" max="10754" width="2.85546875" style="58" customWidth="1"/>
    <col min="10755" max="10755" width="2.42578125" style="58" customWidth="1"/>
    <col min="10756" max="10756" width="3.5703125" style="58" customWidth="1"/>
    <col min="10757" max="10757" width="2.5703125" style="58" customWidth="1"/>
    <col min="10758" max="10758" width="4.85546875" style="58" customWidth="1"/>
    <col min="10759" max="10759" width="3.5703125" style="58" customWidth="1"/>
    <col min="10760" max="10760" width="58.7109375" style="58" customWidth="1"/>
    <col min="10761" max="10761" width="14.140625" style="58" customWidth="1"/>
    <col min="10762" max="10762" width="11.7109375" style="58" customWidth="1"/>
    <col min="10763" max="11006" width="9.140625" style="58"/>
    <col min="11007" max="11007" width="3.85546875" style="58" customWidth="1"/>
    <col min="11008" max="11008" width="3.5703125" style="58" customWidth="1"/>
    <col min="11009" max="11009" width="2.42578125" style="58" customWidth="1"/>
    <col min="11010" max="11010" width="2.85546875" style="58" customWidth="1"/>
    <col min="11011" max="11011" width="2.42578125" style="58" customWidth="1"/>
    <col min="11012" max="11012" width="3.5703125" style="58" customWidth="1"/>
    <col min="11013" max="11013" width="2.5703125" style="58" customWidth="1"/>
    <col min="11014" max="11014" width="4.85546875" style="58" customWidth="1"/>
    <col min="11015" max="11015" width="3.5703125" style="58" customWidth="1"/>
    <col min="11016" max="11016" width="58.7109375" style="58" customWidth="1"/>
    <col min="11017" max="11017" width="14.140625" style="58" customWidth="1"/>
    <col min="11018" max="11018" width="11.7109375" style="58" customWidth="1"/>
    <col min="11019" max="11262" width="9.140625" style="58"/>
    <col min="11263" max="11263" width="3.85546875" style="58" customWidth="1"/>
    <col min="11264" max="11264" width="3.5703125" style="58" customWidth="1"/>
    <col min="11265" max="11265" width="2.42578125" style="58" customWidth="1"/>
    <col min="11266" max="11266" width="2.85546875" style="58" customWidth="1"/>
    <col min="11267" max="11267" width="2.42578125" style="58" customWidth="1"/>
    <col min="11268" max="11268" width="3.5703125" style="58" customWidth="1"/>
    <col min="11269" max="11269" width="2.5703125" style="58" customWidth="1"/>
    <col min="11270" max="11270" width="4.85546875" style="58" customWidth="1"/>
    <col min="11271" max="11271" width="3.5703125" style="58" customWidth="1"/>
    <col min="11272" max="11272" width="58.7109375" style="58" customWidth="1"/>
    <col min="11273" max="11273" width="14.140625" style="58" customWidth="1"/>
    <col min="11274" max="11274" width="11.7109375" style="58" customWidth="1"/>
    <col min="11275" max="11518" width="9.140625" style="58"/>
    <col min="11519" max="11519" width="3.85546875" style="58" customWidth="1"/>
    <col min="11520" max="11520" width="3.5703125" style="58" customWidth="1"/>
    <col min="11521" max="11521" width="2.42578125" style="58" customWidth="1"/>
    <col min="11522" max="11522" width="2.85546875" style="58" customWidth="1"/>
    <col min="11523" max="11523" width="2.42578125" style="58" customWidth="1"/>
    <col min="11524" max="11524" width="3.5703125" style="58" customWidth="1"/>
    <col min="11525" max="11525" width="2.5703125" style="58" customWidth="1"/>
    <col min="11526" max="11526" width="4.85546875" style="58" customWidth="1"/>
    <col min="11527" max="11527" width="3.5703125" style="58" customWidth="1"/>
    <col min="11528" max="11528" width="58.7109375" style="58" customWidth="1"/>
    <col min="11529" max="11529" width="14.140625" style="58" customWidth="1"/>
    <col min="11530" max="11530" width="11.7109375" style="58" customWidth="1"/>
    <col min="11531" max="11774" width="9.140625" style="58"/>
    <col min="11775" max="11775" width="3.85546875" style="58" customWidth="1"/>
    <col min="11776" max="11776" width="3.5703125" style="58" customWidth="1"/>
    <col min="11777" max="11777" width="2.42578125" style="58" customWidth="1"/>
    <col min="11778" max="11778" width="2.85546875" style="58" customWidth="1"/>
    <col min="11779" max="11779" width="2.42578125" style="58" customWidth="1"/>
    <col min="11780" max="11780" width="3.5703125" style="58" customWidth="1"/>
    <col min="11781" max="11781" width="2.5703125" style="58" customWidth="1"/>
    <col min="11782" max="11782" width="4.85546875" style="58" customWidth="1"/>
    <col min="11783" max="11783" width="3.5703125" style="58" customWidth="1"/>
    <col min="11784" max="11784" width="58.7109375" style="58" customWidth="1"/>
    <col min="11785" max="11785" width="14.140625" style="58" customWidth="1"/>
    <col min="11786" max="11786" width="11.7109375" style="58" customWidth="1"/>
    <col min="11787" max="12030" width="9.140625" style="58"/>
    <col min="12031" max="12031" width="3.85546875" style="58" customWidth="1"/>
    <col min="12032" max="12032" width="3.5703125" style="58" customWidth="1"/>
    <col min="12033" max="12033" width="2.42578125" style="58" customWidth="1"/>
    <col min="12034" max="12034" width="2.85546875" style="58" customWidth="1"/>
    <col min="12035" max="12035" width="2.42578125" style="58" customWidth="1"/>
    <col min="12036" max="12036" width="3.5703125" style="58" customWidth="1"/>
    <col min="12037" max="12037" width="2.5703125" style="58" customWidth="1"/>
    <col min="12038" max="12038" width="4.85546875" style="58" customWidth="1"/>
    <col min="12039" max="12039" width="3.5703125" style="58" customWidth="1"/>
    <col min="12040" max="12040" width="58.7109375" style="58" customWidth="1"/>
    <col min="12041" max="12041" width="14.140625" style="58" customWidth="1"/>
    <col min="12042" max="12042" width="11.7109375" style="58" customWidth="1"/>
    <col min="12043" max="12286" width="9.140625" style="58"/>
    <col min="12287" max="12287" width="3.85546875" style="58" customWidth="1"/>
    <col min="12288" max="12288" width="3.5703125" style="58" customWidth="1"/>
    <col min="12289" max="12289" width="2.42578125" style="58" customWidth="1"/>
    <col min="12290" max="12290" width="2.85546875" style="58" customWidth="1"/>
    <col min="12291" max="12291" width="2.42578125" style="58" customWidth="1"/>
    <col min="12292" max="12292" width="3.5703125" style="58" customWidth="1"/>
    <col min="12293" max="12293" width="2.5703125" style="58" customWidth="1"/>
    <col min="12294" max="12294" width="4.85546875" style="58" customWidth="1"/>
    <col min="12295" max="12295" width="3.5703125" style="58" customWidth="1"/>
    <col min="12296" max="12296" width="58.7109375" style="58" customWidth="1"/>
    <col min="12297" max="12297" width="14.140625" style="58" customWidth="1"/>
    <col min="12298" max="12298" width="11.7109375" style="58" customWidth="1"/>
    <col min="12299" max="12542" width="9.140625" style="58"/>
    <col min="12543" max="12543" width="3.85546875" style="58" customWidth="1"/>
    <col min="12544" max="12544" width="3.5703125" style="58" customWidth="1"/>
    <col min="12545" max="12545" width="2.42578125" style="58" customWidth="1"/>
    <col min="12546" max="12546" width="2.85546875" style="58" customWidth="1"/>
    <col min="12547" max="12547" width="2.42578125" style="58" customWidth="1"/>
    <col min="12548" max="12548" width="3.5703125" style="58" customWidth="1"/>
    <col min="12549" max="12549" width="2.5703125" style="58" customWidth="1"/>
    <col min="12550" max="12550" width="4.85546875" style="58" customWidth="1"/>
    <col min="12551" max="12551" width="3.5703125" style="58" customWidth="1"/>
    <col min="12552" max="12552" width="58.7109375" style="58" customWidth="1"/>
    <col min="12553" max="12553" width="14.140625" style="58" customWidth="1"/>
    <col min="12554" max="12554" width="11.7109375" style="58" customWidth="1"/>
    <col min="12555" max="12798" width="9.140625" style="58"/>
    <col min="12799" max="12799" width="3.85546875" style="58" customWidth="1"/>
    <col min="12800" max="12800" width="3.5703125" style="58" customWidth="1"/>
    <col min="12801" max="12801" width="2.42578125" style="58" customWidth="1"/>
    <col min="12802" max="12802" width="2.85546875" style="58" customWidth="1"/>
    <col min="12803" max="12803" width="2.42578125" style="58" customWidth="1"/>
    <col min="12804" max="12804" width="3.5703125" style="58" customWidth="1"/>
    <col min="12805" max="12805" width="2.5703125" style="58" customWidth="1"/>
    <col min="12806" max="12806" width="4.85546875" style="58" customWidth="1"/>
    <col min="12807" max="12807" width="3.5703125" style="58" customWidth="1"/>
    <col min="12808" max="12808" width="58.7109375" style="58" customWidth="1"/>
    <col min="12809" max="12809" width="14.140625" style="58" customWidth="1"/>
    <col min="12810" max="12810" width="11.7109375" style="58" customWidth="1"/>
    <col min="12811" max="13054" width="9.140625" style="58"/>
    <col min="13055" max="13055" width="3.85546875" style="58" customWidth="1"/>
    <col min="13056" max="13056" width="3.5703125" style="58" customWidth="1"/>
    <col min="13057" max="13057" width="2.42578125" style="58" customWidth="1"/>
    <col min="13058" max="13058" width="2.85546875" style="58" customWidth="1"/>
    <col min="13059" max="13059" width="2.42578125" style="58" customWidth="1"/>
    <col min="13060" max="13060" width="3.5703125" style="58" customWidth="1"/>
    <col min="13061" max="13061" width="2.5703125" style="58" customWidth="1"/>
    <col min="13062" max="13062" width="4.85546875" style="58" customWidth="1"/>
    <col min="13063" max="13063" width="3.5703125" style="58" customWidth="1"/>
    <col min="13064" max="13064" width="58.7109375" style="58" customWidth="1"/>
    <col min="13065" max="13065" width="14.140625" style="58" customWidth="1"/>
    <col min="13066" max="13066" width="11.7109375" style="58" customWidth="1"/>
    <col min="13067" max="13310" width="9.140625" style="58"/>
    <col min="13311" max="13311" width="3.85546875" style="58" customWidth="1"/>
    <col min="13312" max="13312" width="3.5703125" style="58" customWidth="1"/>
    <col min="13313" max="13313" width="2.42578125" style="58" customWidth="1"/>
    <col min="13314" max="13314" width="2.85546875" style="58" customWidth="1"/>
    <col min="13315" max="13315" width="2.42578125" style="58" customWidth="1"/>
    <col min="13316" max="13316" width="3.5703125" style="58" customWidth="1"/>
    <col min="13317" max="13317" width="2.5703125" style="58" customWidth="1"/>
    <col min="13318" max="13318" width="4.85546875" style="58" customWidth="1"/>
    <col min="13319" max="13319" width="3.5703125" style="58" customWidth="1"/>
    <col min="13320" max="13320" width="58.7109375" style="58" customWidth="1"/>
    <col min="13321" max="13321" width="14.140625" style="58" customWidth="1"/>
    <col min="13322" max="13322" width="11.7109375" style="58" customWidth="1"/>
    <col min="13323" max="13566" width="9.140625" style="58"/>
    <col min="13567" max="13567" width="3.85546875" style="58" customWidth="1"/>
    <col min="13568" max="13568" width="3.5703125" style="58" customWidth="1"/>
    <col min="13569" max="13569" width="2.42578125" style="58" customWidth="1"/>
    <col min="13570" max="13570" width="2.85546875" style="58" customWidth="1"/>
    <col min="13571" max="13571" width="2.42578125" style="58" customWidth="1"/>
    <col min="13572" max="13572" width="3.5703125" style="58" customWidth="1"/>
    <col min="13573" max="13573" width="2.5703125" style="58" customWidth="1"/>
    <col min="13574" max="13574" width="4.85546875" style="58" customWidth="1"/>
    <col min="13575" max="13575" width="3.5703125" style="58" customWidth="1"/>
    <col min="13576" max="13576" width="58.7109375" style="58" customWidth="1"/>
    <col min="13577" max="13577" width="14.140625" style="58" customWidth="1"/>
    <col min="13578" max="13578" width="11.7109375" style="58" customWidth="1"/>
    <col min="13579" max="13822" width="9.140625" style="58"/>
    <col min="13823" max="13823" width="3.85546875" style="58" customWidth="1"/>
    <col min="13824" max="13824" width="3.5703125" style="58" customWidth="1"/>
    <col min="13825" max="13825" width="2.42578125" style="58" customWidth="1"/>
    <col min="13826" max="13826" width="2.85546875" style="58" customWidth="1"/>
    <col min="13827" max="13827" width="2.42578125" style="58" customWidth="1"/>
    <col min="13828" max="13828" width="3.5703125" style="58" customWidth="1"/>
    <col min="13829" max="13829" width="2.5703125" style="58" customWidth="1"/>
    <col min="13830" max="13830" width="4.85546875" style="58" customWidth="1"/>
    <col min="13831" max="13831" width="3.5703125" style="58" customWidth="1"/>
    <col min="13832" max="13832" width="58.7109375" style="58" customWidth="1"/>
    <col min="13833" max="13833" width="14.140625" style="58" customWidth="1"/>
    <col min="13834" max="13834" width="11.7109375" style="58" customWidth="1"/>
    <col min="13835" max="14078" width="9.140625" style="58"/>
    <col min="14079" max="14079" width="3.85546875" style="58" customWidth="1"/>
    <col min="14080" max="14080" width="3.5703125" style="58" customWidth="1"/>
    <col min="14081" max="14081" width="2.42578125" style="58" customWidth="1"/>
    <col min="14082" max="14082" width="2.85546875" style="58" customWidth="1"/>
    <col min="14083" max="14083" width="2.42578125" style="58" customWidth="1"/>
    <col min="14084" max="14084" width="3.5703125" style="58" customWidth="1"/>
    <col min="14085" max="14085" width="2.5703125" style="58" customWidth="1"/>
    <col min="14086" max="14086" width="4.85546875" style="58" customWidth="1"/>
    <col min="14087" max="14087" width="3.5703125" style="58" customWidth="1"/>
    <col min="14088" max="14088" width="58.7109375" style="58" customWidth="1"/>
    <col min="14089" max="14089" width="14.140625" style="58" customWidth="1"/>
    <col min="14090" max="14090" width="11.7109375" style="58" customWidth="1"/>
    <col min="14091" max="14334" width="9.140625" style="58"/>
    <col min="14335" max="14335" width="3.85546875" style="58" customWidth="1"/>
    <col min="14336" max="14336" width="3.5703125" style="58" customWidth="1"/>
    <col min="14337" max="14337" width="2.42578125" style="58" customWidth="1"/>
    <col min="14338" max="14338" width="2.85546875" style="58" customWidth="1"/>
    <col min="14339" max="14339" width="2.42578125" style="58" customWidth="1"/>
    <col min="14340" max="14340" width="3.5703125" style="58" customWidth="1"/>
    <col min="14341" max="14341" width="2.5703125" style="58" customWidth="1"/>
    <col min="14342" max="14342" width="4.85546875" style="58" customWidth="1"/>
    <col min="14343" max="14343" width="3.5703125" style="58" customWidth="1"/>
    <col min="14344" max="14344" width="58.7109375" style="58" customWidth="1"/>
    <col min="14345" max="14345" width="14.140625" style="58" customWidth="1"/>
    <col min="14346" max="14346" width="11.7109375" style="58" customWidth="1"/>
    <col min="14347" max="14590" width="9.140625" style="58"/>
    <col min="14591" max="14591" width="3.85546875" style="58" customWidth="1"/>
    <col min="14592" max="14592" width="3.5703125" style="58" customWidth="1"/>
    <col min="14593" max="14593" width="2.42578125" style="58" customWidth="1"/>
    <col min="14594" max="14594" width="2.85546875" style="58" customWidth="1"/>
    <col min="14595" max="14595" width="2.42578125" style="58" customWidth="1"/>
    <col min="14596" max="14596" width="3.5703125" style="58" customWidth="1"/>
    <col min="14597" max="14597" width="2.5703125" style="58" customWidth="1"/>
    <col min="14598" max="14598" width="4.85546875" style="58" customWidth="1"/>
    <col min="14599" max="14599" width="3.5703125" style="58" customWidth="1"/>
    <col min="14600" max="14600" width="58.7109375" style="58" customWidth="1"/>
    <col min="14601" max="14601" width="14.140625" style="58" customWidth="1"/>
    <col min="14602" max="14602" width="11.7109375" style="58" customWidth="1"/>
    <col min="14603" max="14846" width="9.140625" style="58"/>
    <col min="14847" max="14847" width="3.85546875" style="58" customWidth="1"/>
    <col min="14848" max="14848" width="3.5703125" style="58" customWidth="1"/>
    <col min="14849" max="14849" width="2.42578125" style="58" customWidth="1"/>
    <col min="14850" max="14850" width="2.85546875" style="58" customWidth="1"/>
    <col min="14851" max="14851" width="2.42578125" style="58" customWidth="1"/>
    <col min="14852" max="14852" width="3.5703125" style="58" customWidth="1"/>
    <col min="14853" max="14853" width="2.5703125" style="58" customWidth="1"/>
    <col min="14854" max="14854" width="4.85546875" style="58" customWidth="1"/>
    <col min="14855" max="14855" width="3.5703125" style="58" customWidth="1"/>
    <col min="14856" max="14856" width="58.7109375" style="58" customWidth="1"/>
    <col min="14857" max="14857" width="14.140625" style="58" customWidth="1"/>
    <col min="14858" max="14858" width="11.7109375" style="58" customWidth="1"/>
    <col min="14859" max="15102" width="9.140625" style="58"/>
    <col min="15103" max="15103" width="3.85546875" style="58" customWidth="1"/>
    <col min="15104" max="15104" width="3.5703125" style="58" customWidth="1"/>
    <col min="15105" max="15105" width="2.42578125" style="58" customWidth="1"/>
    <col min="15106" max="15106" width="2.85546875" style="58" customWidth="1"/>
    <col min="15107" max="15107" width="2.42578125" style="58" customWidth="1"/>
    <col min="15108" max="15108" width="3.5703125" style="58" customWidth="1"/>
    <col min="15109" max="15109" width="2.5703125" style="58" customWidth="1"/>
    <col min="15110" max="15110" width="4.85546875" style="58" customWidth="1"/>
    <col min="15111" max="15111" width="3.5703125" style="58" customWidth="1"/>
    <col min="15112" max="15112" width="58.7109375" style="58" customWidth="1"/>
    <col min="15113" max="15113" width="14.140625" style="58" customWidth="1"/>
    <col min="15114" max="15114" width="11.7109375" style="58" customWidth="1"/>
    <col min="15115" max="15358" width="9.140625" style="58"/>
    <col min="15359" max="15359" width="3.85546875" style="58" customWidth="1"/>
    <col min="15360" max="15360" width="3.5703125" style="58" customWidth="1"/>
    <col min="15361" max="15361" width="2.42578125" style="58" customWidth="1"/>
    <col min="15362" max="15362" width="2.85546875" style="58" customWidth="1"/>
    <col min="15363" max="15363" width="2.42578125" style="58" customWidth="1"/>
    <col min="15364" max="15364" width="3.5703125" style="58" customWidth="1"/>
    <col min="15365" max="15365" width="2.5703125" style="58" customWidth="1"/>
    <col min="15366" max="15366" width="4.85546875" style="58" customWidth="1"/>
    <col min="15367" max="15367" width="3.5703125" style="58" customWidth="1"/>
    <col min="15368" max="15368" width="58.7109375" style="58" customWidth="1"/>
    <col min="15369" max="15369" width="14.140625" style="58" customWidth="1"/>
    <col min="15370" max="15370" width="11.7109375" style="58" customWidth="1"/>
    <col min="15371" max="15614" width="9.140625" style="58"/>
    <col min="15615" max="15615" width="3.85546875" style="58" customWidth="1"/>
    <col min="15616" max="15616" width="3.5703125" style="58" customWidth="1"/>
    <col min="15617" max="15617" width="2.42578125" style="58" customWidth="1"/>
    <col min="15618" max="15618" width="2.85546875" style="58" customWidth="1"/>
    <col min="15619" max="15619" width="2.42578125" style="58" customWidth="1"/>
    <col min="15620" max="15620" width="3.5703125" style="58" customWidth="1"/>
    <col min="15621" max="15621" width="2.5703125" style="58" customWidth="1"/>
    <col min="15622" max="15622" width="4.85546875" style="58" customWidth="1"/>
    <col min="15623" max="15623" width="3.5703125" style="58" customWidth="1"/>
    <col min="15624" max="15624" width="58.7109375" style="58" customWidth="1"/>
    <col min="15625" max="15625" width="14.140625" style="58" customWidth="1"/>
    <col min="15626" max="15626" width="11.7109375" style="58" customWidth="1"/>
    <col min="15627" max="15870" width="9.140625" style="58"/>
    <col min="15871" max="15871" width="3.85546875" style="58" customWidth="1"/>
    <col min="15872" max="15872" width="3.5703125" style="58" customWidth="1"/>
    <col min="15873" max="15873" width="2.42578125" style="58" customWidth="1"/>
    <col min="15874" max="15874" width="2.85546875" style="58" customWidth="1"/>
    <col min="15875" max="15875" width="2.42578125" style="58" customWidth="1"/>
    <col min="15876" max="15876" width="3.5703125" style="58" customWidth="1"/>
    <col min="15877" max="15877" width="2.5703125" style="58" customWidth="1"/>
    <col min="15878" max="15878" width="4.85546875" style="58" customWidth="1"/>
    <col min="15879" max="15879" width="3.5703125" style="58" customWidth="1"/>
    <col min="15880" max="15880" width="58.7109375" style="58" customWidth="1"/>
    <col min="15881" max="15881" width="14.140625" style="58" customWidth="1"/>
    <col min="15882" max="15882" width="11.7109375" style="58" customWidth="1"/>
    <col min="15883" max="16126" width="9.140625" style="58"/>
    <col min="16127" max="16127" width="3.85546875" style="58" customWidth="1"/>
    <col min="16128" max="16128" width="3.5703125" style="58" customWidth="1"/>
    <col min="16129" max="16129" width="2.42578125" style="58" customWidth="1"/>
    <col min="16130" max="16130" width="2.85546875" style="58" customWidth="1"/>
    <col min="16131" max="16131" width="2.42578125" style="58" customWidth="1"/>
    <col min="16132" max="16132" width="3.5703125" style="58" customWidth="1"/>
    <col min="16133" max="16133" width="2.5703125" style="58" customWidth="1"/>
    <col min="16134" max="16134" width="4.85546875" style="58" customWidth="1"/>
    <col min="16135" max="16135" width="3.5703125" style="58" customWidth="1"/>
    <col min="16136" max="16136" width="58.7109375" style="58" customWidth="1"/>
    <col min="16137" max="16137" width="14.140625" style="58" customWidth="1"/>
    <col min="16138" max="16138" width="11.7109375" style="58" customWidth="1"/>
    <col min="16139" max="16384" width="9.140625" style="58"/>
  </cols>
  <sheetData>
    <row r="1" spans="1:13">
      <c r="K1" s="95" t="s">
        <v>349</v>
      </c>
      <c r="M1" s="97"/>
    </row>
    <row r="2" spans="1:13">
      <c r="K2" s="122" t="s">
        <v>233</v>
      </c>
      <c r="L2" s="122"/>
      <c r="M2" s="122"/>
    </row>
    <row r="3" spans="1:13" ht="12" customHeight="1">
      <c r="A3" s="98"/>
      <c r="B3" s="98"/>
      <c r="C3" s="98"/>
      <c r="D3" s="98"/>
      <c r="E3" s="98"/>
      <c r="F3" s="98"/>
      <c r="G3" s="98"/>
      <c r="H3" s="98"/>
      <c r="I3" s="98"/>
      <c r="J3" s="98"/>
      <c r="K3" s="122" t="s">
        <v>234</v>
      </c>
      <c r="L3" s="122"/>
      <c r="M3" s="122"/>
    </row>
    <row r="4" spans="1:13" ht="12" customHeight="1">
      <c r="A4" s="98" t="s">
        <v>378</v>
      </c>
      <c r="B4" s="98"/>
      <c r="C4" s="98"/>
      <c r="D4" s="98"/>
      <c r="E4" s="98"/>
      <c r="F4" s="98"/>
      <c r="G4" s="98"/>
      <c r="H4" s="98"/>
      <c r="I4" s="98"/>
      <c r="J4" s="98"/>
      <c r="K4" s="122" t="s">
        <v>793</v>
      </c>
      <c r="L4" s="122"/>
      <c r="M4" s="122"/>
    </row>
    <row r="5" spans="1:13" ht="12" customHeight="1">
      <c r="A5" s="98" t="s">
        <v>379</v>
      </c>
      <c r="B5" s="98"/>
      <c r="C5" s="98"/>
      <c r="D5" s="98"/>
      <c r="E5" s="98"/>
      <c r="F5" s="98"/>
      <c r="G5" s="98"/>
      <c r="H5" s="98"/>
      <c r="I5" s="98"/>
      <c r="J5" s="98"/>
      <c r="K5" s="98"/>
    </row>
    <row r="6" spans="1:13" ht="12.75" customHeight="1">
      <c r="A6" s="127" t="s">
        <v>738</v>
      </c>
      <c r="B6" s="127"/>
      <c r="C6" s="127"/>
      <c r="D6" s="127"/>
      <c r="E6" s="127"/>
      <c r="F6" s="127"/>
      <c r="G6" s="127"/>
      <c r="H6" s="127"/>
      <c r="I6" s="127"/>
      <c r="J6" s="127"/>
      <c r="K6" s="127"/>
      <c r="L6" s="127"/>
      <c r="M6" s="127"/>
    </row>
    <row r="7" spans="1:13">
      <c r="B7" s="99"/>
      <c r="C7" s="99"/>
      <c r="D7" s="99"/>
      <c r="E7" s="99"/>
      <c r="F7" s="99"/>
      <c r="G7" s="99"/>
      <c r="H7" s="99"/>
      <c r="I7" s="99"/>
      <c r="J7" s="99"/>
      <c r="K7" s="99"/>
    </row>
    <row r="8" spans="1:13">
      <c r="A8" s="128" t="s">
        <v>161</v>
      </c>
      <c r="B8" s="128" t="s">
        <v>162</v>
      </c>
      <c r="C8" s="128"/>
      <c r="D8" s="128"/>
      <c r="E8" s="128"/>
      <c r="F8" s="128"/>
      <c r="G8" s="128"/>
      <c r="H8" s="128"/>
      <c r="I8" s="128"/>
      <c r="J8" s="129" t="s">
        <v>163</v>
      </c>
      <c r="K8" s="128" t="s">
        <v>354</v>
      </c>
      <c r="L8" s="123" t="s">
        <v>344</v>
      </c>
      <c r="M8" s="124"/>
    </row>
    <row r="9" spans="1:13" ht="12" customHeight="1">
      <c r="A9" s="128"/>
      <c r="B9" s="128"/>
      <c r="C9" s="128"/>
      <c r="D9" s="128"/>
      <c r="E9" s="128"/>
      <c r="F9" s="128"/>
      <c r="G9" s="128"/>
      <c r="H9" s="128"/>
      <c r="I9" s="128"/>
      <c r="J9" s="129"/>
      <c r="K9" s="128"/>
      <c r="L9" s="125"/>
      <c r="M9" s="126"/>
    </row>
    <row r="10" spans="1:13" s="94" customFormat="1" ht="11.25" customHeight="1">
      <c r="A10" s="128"/>
      <c r="B10" s="128"/>
      <c r="C10" s="128"/>
      <c r="D10" s="128"/>
      <c r="E10" s="128"/>
      <c r="F10" s="128"/>
      <c r="G10" s="128"/>
      <c r="H10" s="128"/>
      <c r="I10" s="128"/>
      <c r="J10" s="129"/>
      <c r="K10" s="128"/>
      <c r="L10" s="100" t="s">
        <v>345</v>
      </c>
      <c r="M10" s="101" t="s">
        <v>346</v>
      </c>
    </row>
    <row r="11" spans="1:13" s="94" customFormat="1">
      <c r="A11" s="41">
        <v>1</v>
      </c>
      <c r="B11" s="1" t="s">
        <v>0</v>
      </c>
      <c r="C11" s="2">
        <v>1</v>
      </c>
      <c r="D11" s="1" t="s">
        <v>164</v>
      </c>
      <c r="E11" s="1" t="s">
        <v>164</v>
      </c>
      <c r="F11" s="1" t="s">
        <v>0</v>
      </c>
      <c r="G11" s="1" t="s">
        <v>164</v>
      </c>
      <c r="H11" s="1" t="s">
        <v>130</v>
      </c>
      <c r="I11" s="3" t="s">
        <v>0</v>
      </c>
      <c r="J11" s="49" t="s">
        <v>165</v>
      </c>
      <c r="K11" s="81">
        <f>K12+K24+K32+K38+K43+K53+K61+K57+K18+K67+K76</f>
        <v>287798797.61000001</v>
      </c>
      <c r="L11" s="81">
        <f>L12+L24+L32+L38+L43+L53+L61+L57+L18+L67+L76</f>
        <v>183567184.25999999</v>
      </c>
      <c r="M11" s="91">
        <f>L11/K11*100</f>
        <v>63.783165803477168</v>
      </c>
    </row>
    <row r="12" spans="1:13" s="94" customFormat="1">
      <c r="A12" s="41">
        <v>2</v>
      </c>
      <c r="B12" s="5" t="s">
        <v>0</v>
      </c>
      <c r="C12" s="2">
        <v>1</v>
      </c>
      <c r="D12" s="1" t="s">
        <v>166</v>
      </c>
      <c r="E12" s="1" t="s">
        <v>164</v>
      </c>
      <c r="F12" s="1" t="s">
        <v>0</v>
      </c>
      <c r="G12" s="1" t="s">
        <v>164</v>
      </c>
      <c r="H12" s="1" t="s">
        <v>130</v>
      </c>
      <c r="I12" s="1" t="s">
        <v>0</v>
      </c>
      <c r="J12" s="50" t="s">
        <v>167</v>
      </c>
      <c r="K12" s="81">
        <f>K13</f>
        <v>181605000</v>
      </c>
      <c r="L12" s="81">
        <f>L13</f>
        <v>90585392.839999989</v>
      </c>
      <c r="M12" s="91">
        <f t="shared" ref="M12:M74" si="0">L12/K12*100</f>
        <v>49.880450890669302</v>
      </c>
    </row>
    <row r="13" spans="1:13">
      <c r="A13" s="41">
        <v>3</v>
      </c>
      <c r="B13" s="6" t="s">
        <v>0</v>
      </c>
      <c r="C13" s="7">
        <v>1</v>
      </c>
      <c r="D13" s="6" t="s">
        <v>166</v>
      </c>
      <c r="E13" s="6" t="s">
        <v>168</v>
      </c>
      <c r="F13" s="6" t="s">
        <v>0</v>
      </c>
      <c r="G13" s="6" t="s">
        <v>166</v>
      </c>
      <c r="H13" s="6" t="s">
        <v>130</v>
      </c>
      <c r="I13" s="6" t="s">
        <v>26</v>
      </c>
      <c r="J13" s="15" t="s">
        <v>169</v>
      </c>
      <c r="K13" s="80">
        <f>K14+K15+K16+K17</f>
        <v>181605000</v>
      </c>
      <c r="L13" s="80">
        <f>L14+L15+L16+L17</f>
        <v>90585392.839999989</v>
      </c>
      <c r="M13" s="92">
        <f t="shared" si="0"/>
        <v>49.880450890669302</v>
      </c>
    </row>
    <row r="14" spans="1:13" ht="60">
      <c r="A14" s="41">
        <v>4</v>
      </c>
      <c r="B14" s="6" t="s">
        <v>170</v>
      </c>
      <c r="C14" s="7">
        <v>1</v>
      </c>
      <c r="D14" s="8" t="s">
        <v>166</v>
      </c>
      <c r="E14" s="8" t="s">
        <v>168</v>
      </c>
      <c r="F14" s="6" t="s">
        <v>171</v>
      </c>
      <c r="G14" s="8" t="s">
        <v>166</v>
      </c>
      <c r="H14" s="8" t="s">
        <v>130</v>
      </c>
      <c r="I14" s="8" t="s">
        <v>26</v>
      </c>
      <c r="J14" s="10" t="s">
        <v>172</v>
      </c>
      <c r="K14" s="80">
        <v>180347000</v>
      </c>
      <c r="L14" s="82">
        <f>90316080.62+59465.27</f>
        <v>90375545.890000001</v>
      </c>
      <c r="M14" s="92">
        <f t="shared" si="0"/>
        <v>50.112031744359484</v>
      </c>
    </row>
    <row r="15" spans="1:13" ht="86.25" customHeight="1">
      <c r="A15" s="41">
        <v>5</v>
      </c>
      <c r="B15" s="6" t="s">
        <v>170</v>
      </c>
      <c r="C15" s="7">
        <v>1</v>
      </c>
      <c r="D15" s="8" t="s">
        <v>166</v>
      </c>
      <c r="E15" s="8" t="s">
        <v>168</v>
      </c>
      <c r="F15" s="6" t="s">
        <v>173</v>
      </c>
      <c r="G15" s="8" t="s">
        <v>166</v>
      </c>
      <c r="H15" s="8" t="s">
        <v>130</v>
      </c>
      <c r="I15" s="8" t="s">
        <v>26</v>
      </c>
      <c r="J15" s="10" t="s">
        <v>615</v>
      </c>
      <c r="K15" s="80">
        <v>205000</v>
      </c>
      <c r="L15" s="82">
        <f>107613.1+506.22</f>
        <v>108119.32</v>
      </c>
      <c r="M15" s="92">
        <f t="shared" si="0"/>
        <v>52.741131707317081</v>
      </c>
    </row>
    <row r="16" spans="1:13" ht="42" customHeight="1">
      <c r="A16" s="41">
        <v>6</v>
      </c>
      <c r="B16" s="6" t="s">
        <v>170</v>
      </c>
      <c r="C16" s="7">
        <v>1</v>
      </c>
      <c r="D16" s="8" t="s">
        <v>166</v>
      </c>
      <c r="E16" s="8" t="s">
        <v>168</v>
      </c>
      <c r="F16" s="6" t="s">
        <v>616</v>
      </c>
      <c r="G16" s="8" t="s">
        <v>166</v>
      </c>
      <c r="H16" s="8" t="s">
        <v>130</v>
      </c>
      <c r="I16" s="8" t="s">
        <v>26</v>
      </c>
      <c r="J16" s="10" t="s">
        <v>617</v>
      </c>
      <c r="K16" s="80">
        <v>648000</v>
      </c>
      <c r="L16" s="82">
        <f>-22370.21+4649.84</f>
        <v>-17720.37</v>
      </c>
      <c r="M16" s="92">
        <f t="shared" si="0"/>
        <v>-2.7346249999999999</v>
      </c>
    </row>
    <row r="17" spans="1:13" ht="75.75" customHeight="1">
      <c r="A17" s="41">
        <v>7</v>
      </c>
      <c r="B17" s="6" t="s">
        <v>170</v>
      </c>
      <c r="C17" s="7">
        <v>1</v>
      </c>
      <c r="D17" s="8" t="s">
        <v>166</v>
      </c>
      <c r="E17" s="8" t="s">
        <v>168</v>
      </c>
      <c r="F17" s="6" t="s">
        <v>585</v>
      </c>
      <c r="G17" s="8" t="s">
        <v>166</v>
      </c>
      <c r="H17" s="8" t="s">
        <v>130</v>
      </c>
      <c r="I17" s="8" t="s">
        <v>26</v>
      </c>
      <c r="J17" s="10" t="s">
        <v>618</v>
      </c>
      <c r="K17" s="80">
        <v>405000</v>
      </c>
      <c r="L17" s="82">
        <v>119448</v>
      </c>
      <c r="M17" s="92">
        <f t="shared" si="0"/>
        <v>29.493333333333332</v>
      </c>
    </row>
    <row r="18" spans="1:13" ht="36">
      <c r="A18" s="41">
        <v>8</v>
      </c>
      <c r="B18" s="5" t="s">
        <v>0</v>
      </c>
      <c r="C18" s="2">
        <v>1</v>
      </c>
      <c r="D18" s="5" t="s">
        <v>174</v>
      </c>
      <c r="E18" s="5" t="s">
        <v>164</v>
      </c>
      <c r="F18" s="5" t="s">
        <v>0</v>
      </c>
      <c r="G18" s="5" t="s">
        <v>164</v>
      </c>
      <c r="H18" s="5" t="s">
        <v>130</v>
      </c>
      <c r="I18" s="5" t="s">
        <v>0</v>
      </c>
      <c r="J18" s="49" t="s">
        <v>175</v>
      </c>
      <c r="K18" s="81">
        <f>K19</f>
        <v>10233758</v>
      </c>
      <c r="L18" s="81">
        <f>L19</f>
        <v>5576808.9900000002</v>
      </c>
      <c r="M18" s="91">
        <f t="shared" si="0"/>
        <v>54.494243365926778</v>
      </c>
    </row>
    <row r="19" spans="1:13" ht="24">
      <c r="A19" s="41">
        <v>9</v>
      </c>
      <c r="B19" s="6" t="s">
        <v>0</v>
      </c>
      <c r="C19" s="7">
        <v>1</v>
      </c>
      <c r="D19" s="6" t="s">
        <v>174</v>
      </c>
      <c r="E19" s="6" t="s">
        <v>168</v>
      </c>
      <c r="F19" s="6" t="s">
        <v>0</v>
      </c>
      <c r="G19" s="6" t="s">
        <v>166</v>
      </c>
      <c r="H19" s="6" t="s">
        <v>130</v>
      </c>
      <c r="I19" s="6" t="s">
        <v>26</v>
      </c>
      <c r="J19" s="10" t="s">
        <v>176</v>
      </c>
      <c r="K19" s="80">
        <f>K20+K21+K22+K23</f>
        <v>10233758</v>
      </c>
      <c r="L19" s="80">
        <f>L20+L21+L22+L23</f>
        <v>5576808.9900000002</v>
      </c>
      <c r="M19" s="92">
        <f t="shared" si="0"/>
        <v>54.494243365926778</v>
      </c>
    </row>
    <row r="20" spans="1:13" s="102" customFormat="1" ht="60">
      <c r="A20" s="41">
        <v>10</v>
      </c>
      <c r="B20" s="6" t="s">
        <v>170</v>
      </c>
      <c r="C20" s="7">
        <v>1</v>
      </c>
      <c r="D20" s="6" t="s">
        <v>174</v>
      </c>
      <c r="E20" s="6" t="s">
        <v>168</v>
      </c>
      <c r="F20" s="6" t="s">
        <v>473</v>
      </c>
      <c r="G20" s="6" t="s">
        <v>166</v>
      </c>
      <c r="H20" s="6" t="s">
        <v>130</v>
      </c>
      <c r="I20" s="6" t="s">
        <v>26</v>
      </c>
      <c r="J20" s="10" t="s">
        <v>474</v>
      </c>
      <c r="K20" s="80">
        <v>4847220</v>
      </c>
      <c r="L20" s="82">
        <v>2874873.12</v>
      </c>
      <c r="M20" s="92">
        <f t="shared" si="0"/>
        <v>59.309730525950954</v>
      </c>
    </row>
    <row r="21" spans="1:13" ht="72">
      <c r="A21" s="41">
        <v>11</v>
      </c>
      <c r="B21" s="6" t="s">
        <v>170</v>
      </c>
      <c r="C21" s="7">
        <v>1</v>
      </c>
      <c r="D21" s="6" t="s">
        <v>174</v>
      </c>
      <c r="E21" s="6" t="s">
        <v>168</v>
      </c>
      <c r="F21" s="6" t="s">
        <v>7</v>
      </c>
      <c r="G21" s="6" t="s">
        <v>166</v>
      </c>
      <c r="H21" s="6" t="s">
        <v>130</v>
      </c>
      <c r="I21" s="6" t="s">
        <v>26</v>
      </c>
      <c r="J21" s="10" t="s">
        <v>475</v>
      </c>
      <c r="K21" s="80">
        <v>33669</v>
      </c>
      <c r="L21" s="82">
        <v>14943.38</v>
      </c>
      <c r="M21" s="92">
        <f t="shared" si="0"/>
        <v>44.383201164275746</v>
      </c>
    </row>
    <row r="22" spans="1:13" ht="60">
      <c r="A22" s="41">
        <v>12</v>
      </c>
      <c r="B22" s="6" t="s">
        <v>170</v>
      </c>
      <c r="C22" s="7">
        <v>1</v>
      </c>
      <c r="D22" s="6" t="s">
        <v>174</v>
      </c>
      <c r="E22" s="6" t="s">
        <v>168</v>
      </c>
      <c r="F22" s="6" t="s">
        <v>177</v>
      </c>
      <c r="G22" s="6" t="s">
        <v>166</v>
      </c>
      <c r="H22" s="6" t="s">
        <v>130</v>
      </c>
      <c r="I22" s="6" t="s">
        <v>26</v>
      </c>
      <c r="J22" s="10" t="s">
        <v>476</v>
      </c>
      <c r="K22" s="80">
        <v>5992151</v>
      </c>
      <c r="L22" s="82">
        <v>3045691</v>
      </c>
      <c r="M22" s="92">
        <f t="shared" si="0"/>
        <v>50.828008172691241</v>
      </c>
    </row>
    <row r="23" spans="1:13" ht="60">
      <c r="A23" s="41">
        <v>13</v>
      </c>
      <c r="B23" s="6" t="s">
        <v>170</v>
      </c>
      <c r="C23" s="7">
        <v>1</v>
      </c>
      <c r="D23" s="6" t="s">
        <v>174</v>
      </c>
      <c r="E23" s="6" t="s">
        <v>168</v>
      </c>
      <c r="F23" s="6" t="s">
        <v>477</v>
      </c>
      <c r="G23" s="6" t="s">
        <v>166</v>
      </c>
      <c r="H23" s="6" t="s">
        <v>130</v>
      </c>
      <c r="I23" s="6" t="s">
        <v>26</v>
      </c>
      <c r="J23" s="10" t="s">
        <v>478</v>
      </c>
      <c r="K23" s="80">
        <v>-639282</v>
      </c>
      <c r="L23" s="82">
        <v>-358698.51</v>
      </c>
      <c r="M23" s="92">
        <f t="shared" si="0"/>
        <v>56.109590133931505</v>
      </c>
    </row>
    <row r="24" spans="1:13">
      <c r="A24" s="41">
        <v>14</v>
      </c>
      <c r="B24" s="5" t="s">
        <v>0</v>
      </c>
      <c r="C24" s="2">
        <v>1</v>
      </c>
      <c r="D24" s="1" t="s">
        <v>178</v>
      </c>
      <c r="E24" s="1" t="s">
        <v>164</v>
      </c>
      <c r="F24" s="1" t="s">
        <v>0</v>
      </c>
      <c r="G24" s="1" t="s">
        <v>164</v>
      </c>
      <c r="H24" s="1" t="s">
        <v>130</v>
      </c>
      <c r="I24" s="11" t="s">
        <v>0</v>
      </c>
      <c r="J24" s="49" t="s">
        <v>179</v>
      </c>
      <c r="K24" s="81">
        <f>K30+K25</f>
        <v>10425000</v>
      </c>
      <c r="L24" s="81">
        <f>L30+L28+L25</f>
        <v>8694744.4299999997</v>
      </c>
      <c r="M24" s="91">
        <f t="shared" si="0"/>
        <v>83.402824268585135</v>
      </c>
    </row>
    <row r="25" spans="1:13" ht="24">
      <c r="A25" s="41">
        <v>15</v>
      </c>
      <c r="B25" s="6" t="s">
        <v>0</v>
      </c>
      <c r="C25" s="6">
        <v>1</v>
      </c>
      <c r="D25" s="9" t="s">
        <v>178</v>
      </c>
      <c r="E25" s="9" t="s">
        <v>166</v>
      </c>
      <c r="F25" s="9" t="s">
        <v>0</v>
      </c>
      <c r="G25" s="9" t="s">
        <v>164</v>
      </c>
      <c r="H25" s="9" t="s">
        <v>130</v>
      </c>
      <c r="I25" s="12" t="s">
        <v>26</v>
      </c>
      <c r="J25" s="10" t="s">
        <v>523</v>
      </c>
      <c r="K25" s="80">
        <f>K26+K27</f>
        <v>9621000</v>
      </c>
      <c r="L25" s="80">
        <f>L26+L27</f>
        <v>8179484.2199999997</v>
      </c>
      <c r="M25" s="92">
        <f t="shared" si="0"/>
        <v>85.016985968194575</v>
      </c>
    </row>
    <row r="26" spans="1:13" ht="24">
      <c r="A26" s="41">
        <v>16</v>
      </c>
      <c r="B26" s="6" t="s">
        <v>170</v>
      </c>
      <c r="C26" s="6" t="s">
        <v>180</v>
      </c>
      <c r="D26" s="9" t="s">
        <v>178</v>
      </c>
      <c r="E26" s="9" t="s">
        <v>166</v>
      </c>
      <c r="F26" s="9" t="s">
        <v>171</v>
      </c>
      <c r="G26" s="9" t="s">
        <v>166</v>
      </c>
      <c r="H26" s="9" t="s">
        <v>130</v>
      </c>
      <c r="I26" s="12" t="s">
        <v>26</v>
      </c>
      <c r="J26" s="10" t="s">
        <v>479</v>
      </c>
      <c r="K26" s="80">
        <v>5825000</v>
      </c>
      <c r="L26" s="82">
        <f>4445343.54+3694.34</f>
        <v>4449037.88</v>
      </c>
      <c r="M26" s="92">
        <f t="shared" si="0"/>
        <v>76.378332703862668</v>
      </c>
    </row>
    <row r="27" spans="1:13" ht="36">
      <c r="A27" s="41">
        <v>17</v>
      </c>
      <c r="B27" s="6" t="s">
        <v>170</v>
      </c>
      <c r="C27" s="6" t="s">
        <v>180</v>
      </c>
      <c r="D27" s="9" t="s">
        <v>178</v>
      </c>
      <c r="E27" s="9" t="s">
        <v>166</v>
      </c>
      <c r="F27" s="9" t="s">
        <v>173</v>
      </c>
      <c r="G27" s="9" t="s">
        <v>166</v>
      </c>
      <c r="H27" s="9" t="s">
        <v>130</v>
      </c>
      <c r="I27" s="12" t="s">
        <v>26</v>
      </c>
      <c r="J27" s="10" t="s">
        <v>480</v>
      </c>
      <c r="K27" s="80">
        <v>3796000</v>
      </c>
      <c r="L27" s="82">
        <f>3730446.65-0.31</f>
        <v>3730446.34</v>
      </c>
      <c r="M27" s="92">
        <f t="shared" si="0"/>
        <v>98.273085879873548</v>
      </c>
    </row>
    <row r="28" spans="1:13" ht="24">
      <c r="A28" s="41">
        <v>18</v>
      </c>
      <c r="B28" s="6" t="s">
        <v>0</v>
      </c>
      <c r="C28" s="6" t="s">
        <v>180</v>
      </c>
      <c r="D28" s="9" t="s">
        <v>178</v>
      </c>
      <c r="E28" s="9" t="s">
        <v>168</v>
      </c>
      <c r="F28" s="6" t="s">
        <v>0</v>
      </c>
      <c r="G28" s="9" t="s">
        <v>168</v>
      </c>
      <c r="H28" s="6" t="s">
        <v>130</v>
      </c>
      <c r="I28" s="12" t="s">
        <v>26</v>
      </c>
      <c r="J28" s="53" t="s">
        <v>633</v>
      </c>
      <c r="K28" s="80">
        <f>K29</f>
        <v>0</v>
      </c>
      <c r="L28" s="80">
        <f>L29</f>
        <v>15364.75</v>
      </c>
      <c r="M28" s="92" t="s">
        <v>635</v>
      </c>
    </row>
    <row r="29" spans="1:13" ht="26.25" customHeight="1">
      <c r="A29" s="41">
        <v>19</v>
      </c>
      <c r="B29" s="6" t="s">
        <v>170</v>
      </c>
      <c r="C29" s="6" t="s">
        <v>180</v>
      </c>
      <c r="D29" s="9" t="s">
        <v>178</v>
      </c>
      <c r="E29" s="9" t="s">
        <v>168</v>
      </c>
      <c r="F29" s="9" t="s">
        <v>171</v>
      </c>
      <c r="G29" s="9" t="s">
        <v>168</v>
      </c>
      <c r="H29" s="6" t="s">
        <v>130</v>
      </c>
      <c r="I29" s="12" t="s">
        <v>26</v>
      </c>
      <c r="J29" s="54" t="s">
        <v>634</v>
      </c>
      <c r="K29" s="80">
        <v>0</v>
      </c>
      <c r="L29" s="82">
        <f>14773.38+591.37</f>
        <v>15364.75</v>
      </c>
      <c r="M29" s="92" t="s">
        <v>635</v>
      </c>
    </row>
    <row r="30" spans="1:13" ht="26.25" customHeight="1">
      <c r="A30" s="41">
        <v>20</v>
      </c>
      <c r="B30" s="6" t="s">
        <v>0</v>
      </c>
      <c r="C30" s="7">
        <v>1</v>
      </c>
      <c r="D30" s="6" t="s">
        <v>178</v>
      </c>
      <c r="E30" s="6" t="s">
        <v>181</v>
      </c>
      <c r="F30" s="6" t="s">
        <v>0</v>
      </c>
      <c r="G30" s="6" t="s">
        <v>168</v>
      </c>
      <c r="H30" s="6" t="s">
        <v>130</v>
      </c>
      <c r="I30" s="6" t="s">
        <v>26</v>
      </c>
      <c r="J30" s="15" t="s">
        <v>182</v>
      </c>
      <c r="K30" s="80">
        <f>K31</f>
        <v>804000</v>
      </c>
      <c r="L30" s="80">
        <f>L31</f>
        <v>499895.46</v>
      </c>
      <c r="M30" s="92">
        <f t="shared" si="0"/>
        <v>62.176052238805966</v>
      </c>
    </row>
    <row r="31" spans="1:13" ht="25.5" customHeight="1">
      <c r="A31" s="41">
        <v>21</v>
      </c>
      <c r="B31" s="7">
        <v>182</v>
      </c>
      <c r="C31" s="7">
        <v>1</v>
      </c>
      <c r="D31" s="6" t="s">
        <v>178</v>
      </c>
      <c r="E31" s="6" t="s">
        <v>181</v>
      </c>
      <c r="F31" s="6" t="s">
        <v>171</v>
      </c>
      <c r="G31" s="6" t="s">
        <v>168</v>
      </c>
      <c r="H31" s="6" t="s">
        <v>130</v>
      </c>
      <c r="I31" s="6" t="s">
        <v>26</v>
      </c>
      <c r="J31" s="15" t="s">
        <v>183</v>
      </c>
      <c r="K31" s="80">
        <v>804000</v>
      </c>
      <c r="L31" s="82">
        <v>499895.46</v>
      </c>
      <c r="M31" s="92">
        <f t="shared" si="0"/>
        <v>62.176052238805966</v>
      </c>
    </row>
    <row r="32" spans="1:13">
      <c r="A32" s="41">
        <v>22</v>
      </c>
      <c r="B32" s="5" t="s">
        <v>0</v>
      </c>
      <c r="C32" s="2">
        <v>1</v>
      </c>
      <c r="D32" s="1" t="s">
        <v>184</v>
      </c>
      <c r="E32" s="1" t="s">
        <v>164</v>
      </c>
      <c r="F32" s="1" t="s">
        <v>0</v>
      </c>
      <c r="G32" s="1" t="s">
        <v>164</v>
      </c>
      <c r="H32" s="1" t="s">
        <v>130</v>
      </c>
      <c r="I32" s="1" t="s">
        <v>0</v>
      </c>
      <c r="J32" s="50" t="s">
        <v>185</v>
      </c>
      <c r="K32" s="81">
        <f>K33+K35</f>
        <v>7357000</v>
      </c>
      <c r="L32" s="81">
        <f>L33+L35</f>
        <v>3646130.02</v>
      </c>
      <c r="M32" s="91">
        <f t="shared" si="0"/>
        <v>49.560011145847497</v>
      </c>
    </row>
    <row r="33" spans="1:13">
      <c r="A33" s="41">
        <v>23</v>
      </c>
      <c r="B33" s="6" t="s">
        <v>0</v>
      </c>
      <c r="C33" s="7">
        <v>1</v>
      </c>
      <c r="D33" s="8" t="s">
        <v>184</v>
      </c>
      <c r="E33" s="6" t="s">
        <v>166</v>
      </c>
      <c r="F33" s="8" t="s">
        <v>0</v>
      </c>
      <c r="G33" s="8" t="s">
        <v>164</v>
      </c>
      <c r="H33" s="8" t="s">
        <v>130</v>
      </c>
      <c r="I33" s="8">
        <v>110</v>
      </c>
      <c r="J33" s="15" t="s">
        <v>186</v>
      </c>
      <c r="K33" s="80">
        <f>K34</f>
        <v>1887000</v>
      </c>
      <c r="L33" s="80">
        <f>L34</f>
        <v>38928.39</v>
      </c>
      <c r="M33" s="92">
        <f t="shared" si="0"/>
        <v>2.0629777424483309</v>
      </c>
    </row>
    <row r="34" spans="1:13" ht="36" customHeight="1">
      <c r="A34" s="41">
        <v>24</v>
      </c>
      <c r="B34" s="13">
        <v>182</v>
      </c>
      <c r="C34" s="13">
        <v>1</v>
      </c>
      <c r="D34" s="6" t="s">
        <v>184</v>
      </c>
      <c r="E34" s="6" t="s">
        <v>166</v>
      </c>
      <c r="F34" s="6" t="s">
        <v>173</v>
      </c>
      <c r="G34" s="6" t="s">
        <v>181</v>
      </c>
      <c r="H34" s="6" t="s">
        <v>130</v>
      </c>
      <c r="I34" s="14">
        <v>110</v>
      </c>
      <c r="J34" s="15" t="s">
        <v>481</v>
      </c>
      <c r="K34" s="80">
        <v>1887000</v>
      </c>
      <c r="L34" s="82">
        <v>38928.39</v>
      </c>
      <c r="M34" s="92">
        <f t="shared" si="0"/>
        <v>2.0629777424483309</v>
      </c>
    </row>
    <row r="35" spans="1:13">
      <c r="A35" s="41">
        <v>25</v>
      </c>
      <c r="B35" s="6" t="s">
        <v>0</v>
      </c>
      <c r="C35" s="6" t="s">
        <v>180</v>
      </c>
      <c r="D35" s="6" t="s">
        <v>184</v>
      </c>
      <c r="E35" s="6" t="s">
        <v>184</v>
      </c>
      <c r="F35" s="6" t="s">
        <v>0</v>
      </c>
      <c r="G35" s="6" t="s">
        <v>164</v>
      </c>
      <c r="H35" s="6" t="s">
        <v>130</v>
      </c>
      <c r="I35" s="6" t="s">
        <v>26</v>
      </c>
      <c r="J35" s="51" t="s">
        <v>187</v>
      </c>
      <c r="K35" s="80">
        <f>K36+K37</f>
        <v>5470000</v>
      </c>
      <c r="L35" s="80">
        <f>L36+L37</f>
        <v>3607201.63</v>
      </c>
      <c r="M35" s="92">
        <f t="shared" si="0"/>
        <v>65.945185191956128</v>
      </c>
    </row>
    <row r="36" spans="1:13" ht="25.5" customHeight="1">
      <c r="A36" s="41">
        <v>26</v>
      </c>
      <c r="B36" s="7">
        <v>182</v>
      </c>
      <c r="C36" s="7">
        <v>1</v>
      </c>
      <c r="D36" s="8" t="s">
        <v>184</v>
      </c>
      <c r="E36" s="8" t="s">
        <v>184</v>
      </c>
      <c r="F36" s="6" t="s">
        <v>188</v>
      </c>
      <c r="G36" s="6" t="s">
        <v>181</v>
      </c>
      <c r="H36" s="8" t="s">
        <v>130</v>
      </c>
      <c r="I36" s="8">
        <v>110</v>
      </c>
      <c r="J36" s="51" t="s">
        <v>189</v>
      </c>
      <c r="K36" s="80">
        <v>4538000</v>
      </c>
      <c r="L36" s="82">
        <v>3515472.04</v>
      </c>
      <c r="M36" s="92">
        <f t="shared" si="0"/>
        <v>77.467431467606872</v>
      </c>
    </row>
    <row r="37" spans="1:13" ht="24">
      <c r="A37" s="41">
        <v>27</v>
      </c>
      <c r="B37" s="7">
        <v>182</v>
      </c>
      <c r="C37" s="7">
        <v>1</v>
      </c>
      <c r="D37" s="8" t="s">
        <v>184</v>
      </c>
      <c r="E37" s="8" t="s">
        <v>184</v>
      </c>
      <c r="F37" s="6" t="s">
        <v>190</v>
      </c>
      <c r="G37" s="6" t="s">
        <v>181</v>
      </c>
      <c r="H37" s="8" t="s">
        <v>130</v>
      </c>
      <c r="I37" s="8">
        <v>110</v>
      </c>
      <c r="J37" s="51" t="s">
        <v>191</v>
      </c>
      <c r="K37" s="80">
        <v>932000</v>
      </c>
      <c r="L37" s="82">
        <v>91729.59</v>
      </c>
      <c r="M37" s="92">
        <f t="shared" si="0"/>
        <v>9.8422306866952791</v>
      </c>
    </row>
    <row r="38" spans="1:13">
      <c r="A38" s="41">
        <v>28</v>
      </c>
      <c r="B38" s="5" t="s">
        <v>0</v>
      </c>
      <c r="C38" s="5" t="s">
        <v>180</v>
      </c>
      <c r="D38" s="5" t="s">
        <v>636</v>
      </c>
      <c r="E38" s="5" t="s">
        <v>164</v>
      </c>
      <c r="F38" s="5" t="s">
        <v>0</v>
      </c>
      <c r="G38" s="5" t="s">
        <v>164</v>
      </c>
      <c r="H38" s="5" t="s">
        <v>130</v>
      </c>
      <c r="I38" s="5" t="s">
        <v>0</v>
      </c>
      <c r="J38" s="55" t="s">
        <v>637</v>
      </c>
      <c r="K38" s="83">
        <f>K39+K41</f>
        <v>1600</v>
      </c>
      <c r="L38" s="83">
        <f>L39+L41</f>
        <v>40439.269999999997</v>
      </c>
      <c r="M38" s="91">
        <f t="shared" si="0"/>
        <v>2527.4543749999998</v>
      </c>
    </row>
    <row r="39" spans="1:13" ht="25.5" customHeight="1">
      <c r="A39" s="41">
        <v>29</v>
      </c>
      <c r="B39" s="6" t="s">
        <v>0</v>
      </c>
      <c r="C39" s="6" t="s">
        <v>180</v>
      </c>
      <c r="D39" s="6" t="s">
        <v>636</v>
      </c>
      <c r="E39" s="6" t="s">
        <v>174</v>
      </c>
      <c r="F39" s="6" t="s">
        <v>0</v>
      </c>
      <c r="G39" s="6" t="s">
        <v>166</v>
      </c>
      <c r="H39" s="6" t="s">
        <v>130</v>
      </c>
      <c r="I39" s="6" t="s">
        <v>26</v>
      </c>
      <c r="J39" s="15" t="s">
        <v>638</v>
      </c>
      <c r="K39" s="82">
        <v>0</v>
      </c>
      <c r="L39" s="82">
        <f>L40</f>
        <v>38839.269999999997</v>
      </c>
      <c r="M39" s="92" t="s">
        <v>635</v>
      </c>
    </row>
    <row r="40" spans="1:13" ht="36" customHeight="1">
      <c r="A40" s="41">
        <v>30</v>
      </c>
      <c r="B40" s="6" t="s">
        <v>170</v>
      </c>
      <c r="C40" s="6" t="s">
        <v>180</v>
      </c>
      <c r="D40" s="6" t="s">
        <v>636</v>
      </c>
      <c r="E40" s="6" t="s">
        <v>174</v>
      </c>
      <c r="F40" s="6" t="s">
        <v>171</v>
      </c>
      <c r="G40" s="6" t="s">
        <v>166</v>
      </c>
      <c r="H40" s="6" t="s">
        <v>130</v>
      </c>
      <c r="I40" s="6" t="s">
        <v>26</v>
      </c>
      <c r="J40" s="56" t="s">
        <v>639</v>
      </c>
      <c r="K40" s="82">
        <v>0</v>
      </c>
      <c r="L40" s="82">
        <v>38839.269999999997</v>
      </c>
      <c r="M40" s="92" t="s">
        <v>635</v>
      </c>
    </row>
    <row r="41" spans="1:13" ht="24">
      <c r="A41" s="41">
        <v>31</v>
      </c>
      <c r="B41" s="6" t="s">
        <v>129</v>
      </c>
      <c r="C41" s="6" t="s">
        <v>180</v>
      </c>
      <c r="D41" s="6" t="s">
        <v>636</v>
      </c>
      <c r="E41" s="6" t="s">
        <v>640</v>
      </c>
      <c r="F41" s="6" t="s">
        <v>0</v>
      </c>
      <c r="G41" s="6" t="s">
        <v>166</v>
      </c>
      <c r="H41" s="6" t="s">
        <v>130</v>
      </c>
      <c r="I41" s="6" t="s">
        <v>26</v>
      </c>
      <c r="J41" s="57" t="s">
        <v>641</v>
      </c>
      <c r="K41" s="82">
        <f>K42</f>
        <v>1600</v>
      </c>
      <c r="L41" s="82">
        <f>L42</f>
        <v>1600</v>
      </c>
      <c r="M41" s="92">
        <f t="shared" si="0"/>
        <v>100</v>
      </c>
    </row>
    <row r="42" spans="1:13" ht="96">
      <c r="A42" s="41">
        <v>32</v>
      </c>
      <c r="B42" s="6" t="s">
        <v>129</v>
      </c>
      <c r="C42" s="6" t="s">
        <v>180</v>
      </c>
      <c r="D42" s="6" t="s">
        <v>636</v>
      </c>
      <c r="E42" s="6" t="s">
        <v>640</v>
      </c>
      <c r="F42" s="6" t="s">
        <v>642</v>
      </c>
      <c r="G42" s="6" t="s">
        <v>166</v>
      </c>
      <c r="H42" s="6" t="s">
        <v>130</v>
      </c>
      <c r="I42" s="6" t="s">
        <v>26</v>
      </c>
      <c r="J42" s="59" t="s">
        <v>643</v>
      </c>
      <c r="K42" s="80">
        <v>1600</v>
      </c>
      <c r="L42" s="82">
        <f>1600</f>
        <v>1600</v>
      </c>
      <c r="M42" s="92">
        <f t="shared" si="0"/>
        <v>100</v>
      </c>
    </row>
    <row r="43" spans="1:13" ht="36">
      <c r="A43" s="41">
        <v>33</v>
      </c>
      <c r="B43" s="5" t="s">
        <v>0</v>
      </c>
      <c r="C43" s="11" t="s">
        <v>180</v>
      </c>
      <c r="D43" s="11" t="s">
        <v>192</v>
      </c>
      <c r="E43" s="11" t="s">
        <v>164</v>
      </c>
      <c r="F43" s="11" t="s">
        <v>0</v>
      </c>
      <c r="G43" s="11" t="s">
        <v>164</v>
      </c>
      <c r="H43" s="11" t="s">
        <v>130</v>
      </c>
      <c r="I43" s="11" t="s">
        <v>0</v>
      </c>
      <c r="J43" s="52" t="s">
        <v>193</v>
      </c>
      <c r="K43" s="81">
        <f>K44+K50</f>
        <v>10854000</v>
      </c>
      <c r="L43" s="81">
        <f>L44+L50</f>
        <v>7944148.9199999999</v>
      </c>
      <c r="M43" s="91">
        <f t="shared" si="0"/>
        <v>73.190979546710892</v>
      </c>
    </row>
    <row r="44" spans="1:13" ht="25.5" customHeight="1">
      <c r="A44" s="41">
        <v>34</v>
      </c>
      <c r="B44" s="6" t="s">
        <v>0</v>
      </c>
      <c r="C44" s="12" t="s">
        <v>180</v>
      </c>
      <c r="D44" s="12" t="s">
        <v>192</v>
      </c>
      <c r="E44" s="12" t="s">
        <v>178</v>
      </c>
      <c r="F44" s="12" t="s">
        <v>0</v>
      </c>
      <c r="G44" s="12" t="s">
        <v>164</v>
      </c>
      <c r="H44" s="12" t="s">
        <v>130</v>
      </c>
      <c r="I44" s="12" t="s">
        <v>4</v>
      </c>
      <c r="J44" s="51" t="s">
        <v>194</v>
      </c>
      <c r="K44" s="80">
        <f>K45+K46+K47+K48+K49</f>
        <v>10170000</v>
      </c>
      <c r="L44" s="80">
        <f>L45+L46+L47+L48+L49</f>
        <v>7593982.5700000003</v>
      </c>
      <c r="M44" s="92">
        <f t="shared" si="0"/>
        <v>74.6704284169125</v>
      </c>
    </row>
    <row r="45" spans="1:13" ht="65.25" customHeight="1">
      <c r="A45" s="41">
        <v>35</v>
      </c>
      <c r="B45" s="6" t="s">
        <v>129</v>
      </c>
      <c r="C45" s="12" t="s">
        <v>180</v>
      </c>
      <c r="D45" s="12" t="s">
        <v>192</v>
      </c>
      <c r="E45" s="12" t="s">
        <v>178</v>
      </c>
      <c r="F45" s="12" t="s">
        <v>195</v>
      </c>
      <c r="G45" s="12" t="s">
        <v>181</v>
      </c>
      <c r="H45" s="12" t="s">
        <v>130</v>
      </c>
      <c r="I45" s="12" t="s">
        <v>4</v>
      </c>
      <c r="J45" s="51" t="s">
        <v>482</v>
      </c>
      <c r="K45" s="80">
        <v>8730000</v>
      </c>
      <c r="L45" s="82">
        <f>5794928.96</f>
        <v>5794928.96</v>
      </c>
      <c r="M45" s="92">
        <f t="shared" si="0"/>
        <v>66.379484077892329</v>
      </c>
    </row>
    <row r="46" spans="1:13" ht="60">
      <c r="A46" s="41">
        <v>36</v>
      </c>
      <c r="B46" s="6" t="s">
        <v>129</v>
      </c>
      <c r="C46" s="12" t="s">
        <v>180</v>
      </c>
      <c r="D46" s="12" t="s">
        <v>192</v>
      </c>
      <c r="E46" s="12" t="s">
        <v>178</v>
      </c>
      <c r="F46" s="12" t="s">
        <v>218</v>
      </c>
      <c r="G46" s="12" t="s">
        <v>181</v>
      </c>
      <c r="H46" s="12" t="s">
        <v>130</v>
      </c>
      <c r="I46" s="12" t="s">
        <v>4</v>
      </c>
      <c r="J46" s="51" t="s">
        <v>745</v>
      </c>
      <c r="K46" s="82">
        <v>0</v>
      </c>
      <c r="L46" s="82">
        <v>7000.08</v>
      </c>
      <c r="M46" s="92" t="s">
        <v>635</v>
      </c>
    </row>
    <row r="47" spans="1:13" ht="60">
      <c r="A47" s="41">
        <v>37</v>
      </c>
      <c r="B47" s="6" t="s">
        <v>129</v>
      </c>
      <c r="C47" s="12" t="s">
        <v>180</v>
      </c>
      <c r="D47" s="12" t="s">
        <v>192</v>
      </c>
      <c r="E47" s="12" t="s">
        <v>178</v>
      </c>
      <c r="F47" s="12" t="s">
        <v>746</v>
      </c>
      <c r="G47" s="12" t="s">
        <v>181</v>
      </c>
      <c r="H47" s="12" t="s">
        <v>130</v>
      </c>
      <c r="I47" s="12" t="s">
        <v>4</v>
      </c>
      <c r="J47" s="51" t="s">
        <v>747</v>
      </c>
      <c r="K47" s="82">
        <v>0</v>
      </c>
      <c r="L47" s="82">
        <v>43738.28</v>
      </c>
      <c r="M47" s="92" t="s">
        <v>635</v>
      </c>
    </row>
    <row r="48" spans="1:13" ht="24">
      <c r="A48" s="41">
        <v>38</v>
      </c>
      <c r="B48" s="6" t="s">
        <v>129</v>
      </c>
      <c r="C48" s="12" t="s">
        <v>180</v>
      </c>
      <c r="D48" s="12" t="s">
        <v>192</v>
      </c>
      <c r="E48" s="12" t="s">
        <v>178</v>
      </c>
      <c r="F48" s="12" t="s">
        <v>196</v>
      </c>
      <c r="G48" s="12" t="s">
        <v>181</v>
      </c>
      <c r="H48" s="12" t="s">
        <v>130</v>
      </c>
      <c r="I48" s="12" t="s">
        <v>4</v>
      </c>
      <c r="J48" s="51" t="s">
        <v>197</v>
      </c>
      <c r="K48" s="80">
        <v>1440000</v>
      </c>
      <c r="L48" s="82">
        <f>1552894.31+93334.74+26214.45</f>
        <v>1672443.5</v>
      </c>
      <c r="M48" s="92">
        <f t="shared" si="0"/>
        <v>116.14190972222222</v>
      </c>
    </row>
    <row r="49" spans="1:13" ht="72">
      <c r="A49" s="41">
        <v>39</v>
      </c>
      <c r="B49" s="6" t="s">
        <v>129</v>
      </c>
      <c r="C49" s="12" t="s">
        <v>180</v>
      </c>
      <c r="D49" s="12" t="s">
        <v>192</v>
      </c>
      <c r="E49" s="12" t="s">
        <v>178</v>
      </c>
      <c r="F49" s="12" t="s">
        <v>748</v>
      </c>
      <c r="G49" s="12" t="s">
        <v>181</v>
      </c>
      <c r="H49" s="12" t="s">
        <v>130</v>
      </c>
      <c r="I49" s="12" t="s">
        <v>4</v>
      </c>
      <c r="J49" s="51" t="s">
        <v>749</v>
      </c>
      <c r="K49" s="82">
        <v>0</v>
      </c>
      <c r="L49" s="82">
        <v>75871.75</v>
      </c>
      <c r="M49" s="92" t="s">
        <v>635</v>
      </c>
    </row>
    <row r="50" spans="1:13" ht="72">
      <c r="A50" s="41">
        <v>40</v>
      </c>
      <c r="B50" s="6" t="s">
        <v>0</v>
      </c>
      <c r="C50" s="12" t="s">
        <v>180</v>
      </c>
      <c r="D50" s="12" t="s">
        <v>192</v>
      </c>
      <c r="E50" s="12" t="s">
        <v>490</v>
      </c>
      <c r="F50" s="12" t="s">
        <v>0</v>
      </c>
      <c r="G50" s="12" t="s">
        <v>164</v>
      </c>
      <c r="H50" s="12" t="s">
        <v>130</v>
      </c>
      <c r="I50" s="12" t="s">
        <v>4</v>
      </c>
      <c r="J50" s="51" t="s">
        <v>491</v>
      </c>
      <c r="K50" s="80">
        <f>K51+K52</f>
        <v>684000</v>
      </c>
      <c r="L50" s="80">
        <f>L51+L52</f>
        <v>350166.35</v>
      </c>
      <c r="M50" s="92">
        <f t="shared" si="0"/>
        <v>51.193910818713448</v>
      </c>
    </row>
    <row r="51" spans="1:13" ht="60">
      <c r="A51" s="41">
        <v>41</v>
      </c>
      <c r="B51" s="6" t="s">
        <v>129</v>
      </c>
      <c r="C51" s="12" t="s">
        <v>180</v>
      </c>
      <c r="D51" s="12" t="s">
        <v>192</v>
      </c>
      <c r="E51" s="12" t="s">
        <v>490</v>
      </c>
      <c r="F51" s="12" t="s">
        <v>492</v>
      </c>
      <c r="G51" s="12" t="s">
        <v>181</v>
      </c>
      <c r="H51" s="12" t="s">
        <v>130</v>
      </c>
      <c r="I51" s="12" t="s">
        <v>4</v>
      </c>
      <c r="J51" s="51" t="s">
        <v>524</v>
      </c>
      <c r="K51" s="80">
        <v>600000</v>
      </c>
      <c r="L51" s="82">
        <v>296586.34999999998</v>
      </c>
      <c r="M51" s="92">
        <f t="shared" si="0"/>
        <v>49.431058333333326</v>
      </c>
    </row>
    <row r="52" spans="1:13" ht="84">
      <c r="A52" s="41">
        <v>42</v>
      </c>
      <c r="B52" s="6" t="s">
        <v>129</v>
      </c>
      <c r="C52" s="12" t="s">
        <v>180</v>
      </c>
      <c r="D52" s="12" t="s">
        <v>192</v>
      </c>
      <c r="E52" s="12" t="s">
        <v>490</v>
      </c>
      <c r="F52" s="12" t="s">
        <v>525</v>
      </c>
      <c r="G52" s="12" t="s">
        <v>181</v>
      </c>
      <c r="H52" s="12" t="s">
        <v>130</v>
      </c>
      <c r="I52" s="12" t="s">
        <v>4</v>
      </c>
      <c r="J52" s="51" t="s">
        <v>570</v>
      </c>
      <c r="K52" s="80">
        <v>84000</v>
      </c>
      <c r="L52" s="82">
        <v>53580</v>
      </c>
      <c r="M52" s="92">
        <f t="shared" si="0"/>
        <v>63.785714285714292</v>
      </c>
    </row>
    <row r="53" spans="1:13" ht="24">
      <c r="A53" s="41">
        <v>43</v>
      </c>
      <c r="B53" s="5" t="s">
        <v>0</v>
      </c>
      <c r="C53" s="2">
        <v>1</v>
      </c>
      <c r="D53" s="1" t="s">
        <v>644</v>
      </c>
      <c r="E53" s="1" t="s">
        <v>164</v>
      </c>
      <c r="F53" s="1" t="s">
        <v>0</v>
      </c>
      <c r="G53" s="1" t="s">
        <v>164</v>
      </c>
      <c r="H53" s="1" t="s">
        <v>130</v>
      </c>
      <c r="I53" s="1" t="s">
        <v>0</v>
      </c>
      <c r="J53" s="60" t="s">
        <v>645</v>
      </c>
      <c r="K53" s="83">
        <v>0</v>
      </c>
      <c r="L53" s="83">
        <f>L54</f>
        <v>1989.91</v>
      </c>
      <c r="M53" s="91" t="s">
        <v>635</v>
      </c>
    </row>
    <row r="54" spans="1:13" ht="18" customHeight="1">
      <c r="A54" s="41">
        <v>44</v>
      </c>
      <c r="B54" s="6" t="s">
        <v>0</v>
      </c>
      <c r="C54" s="7">
        <v>1</v>
      </c>
      <c r="D54" s="8">
        <v>12</v>
      </c>
      <c r="E54" s="6" t="s">
        <v>166</v>
      </c>
      <c r="F54" s="6" t="s">
        <v>0</v>
      </c>
      <c r="G54" s="6" t="s">
        <v>166</v>
      </c>
      <c r="H54" s="6" t="s">
        <v>130</v>
      </c>
      <c r="I54" s="6" t="s">
        <v>4</v>
      </c>
      <c r="J54" s="61" t="s">
        <v>646</v>
      </c>
      <c r="K54" s="82">
        <f>K55+K56</f>
        <v>0</v>
      </c>
      <c r="L54" s="82">
        <f>L55+L56</f>
        <v>1989.91</v>
      </c>
      <c r="M54" s="92" t="s">
        <v>635</v>
      </c>
    </row>
    <row r="55" spans="1:13" ht="27" customHeight="1">
      <c r="A55" s="41">
        <v>45</v>
      </c>
      <c r="B55" s="6" t="s">
        <v>647</v>
      </c>
      <c r="C55" s="7">
        <v>1</v>
      </c>
      <c r="D55" s="8" t="s">
        <v>644</v>
      </c>
      <c r="E55" s="8" t="s">
        <v>166</v>
      </c>
      <c r="F55" s="6" t="s">
        <v>171</v>
      </c>
      <c r="G55" s="8" t="s">
        <v>166</v>
      </c>
      <c r="H55" s="8" t="s">
        <v>130</v>
      </c>
      <c r="I55" s="8" t="s">
        <v>4</v>
      </c>
      <c r="J55" s="62" t="s">
        <v>648</v>
      </c>
      <c r="K55" s="82">
        <v>0</v>
      </c>
      <c r="L55" s="82">
        <v>480.23</v>
      </c>
      <c r="M55" s="92" t="s">
        <v>635</v>
      </c>
    </row>
    <row r="56" spans="1:13" s="103" customFormat="1">
      <c r="A56" s="41">
        <v>46</v>
      </c>
      <c r="B56" s="6" t="s">
        <v>647</v>
      </c>
      <c r="C56" s="7">
        <v>1</v>
      </c>
      <c r="D56" s="8">
        <v>12</v>
      </c>
      <c r="E56" s="8" t="s">
        <v>166</v>
      </c>
      <c r="F56" s="6" t="s">
        <v>585</v>
      </c>
      <c r="G56" s="8" t="s">
        <v>166</v>
      </c>
      <c r="H56" s="8" t="s">
        <v>130</v>
      </c>
      <c r="I56" s="8">
        <v>120</v>
      </c>
      <c r="J56" s="63" t="s">
        <v>649</v>
      </c>
      <c r="K56" s="82">
        <v>0</v>
      </c>
      <c r="L56" s="82">
        <v>1509.68</v>
      </c>
      <c r="M56" s="92" t="s">
        <v>635</v>
      </c>
    </row>
    <row r="57" spans="1:13" ht="24">
      <c r="A57" s="41">
        <v>47</v>
      </c>
      <c r="B57" s="5" t="s">
        <v>0</v>
      </c>
      <c r="C57" s="2">
        <v>1</v>
      </c>
      <c r="D57" s="1">
        <v>13</v>
      </c>
      <c r="E57" s="5" t="s">
        <v>164</v>
      </c>
      <c r="F57" s="5" t="s">
        <v>0</v>
      </c>
      <c r="G57" s="5" t="s">
        <v>164</v>
      </c>
      <c r="H57" s="5" t="s">
        <v>130</v>
      </c>
      <c r="I57" s="5" t="s">
        <v>0</v>
      </c>
      <c r="J57" s="52" t="s">
        <v>483</v>
      </c>
      <c r="K57" s="81">
        <f>K58</f>
        <v>123000</v>
      </c>
      <c r="L57" s="81">
        <f>L58</f>
        <v>1102685.46</v>
      </c>
      <c r="M57" s="91">
        <f t="shared" si="0"/>
        <v>896.49224390243899</v>
      </c>
    </row>
    <row r="58" spans="1:13">
      <c r="A58" s="41">
        <v>48</v>
      </c>
      <c r="B58" s="6" t="s">
        <v>0</v>
      </c>
      <c r="C58" s="6" t="s">
        <v>180</v>
      </c>
      <c r="D58" s="6" t="s">
        <v>199</v>
      </c>
      <c r="E58" s="6" t="s">
        <v>168</v>
      </c>
      <c r="F58" s="6" t="s">
        <v>0</v>
      </c>
      <c r="G58" s="6" t="s">
        <v>164</v>
      </c>
      <c r="H58" s="6" t="s">
        <v>130</v>
      </c>
      <c r="I58" s="6" t="s">
        <v>198</v>
      </c>
      <c r="J58" s="51" t="s">
        <v>526</v>
      </c>
      <c r="K58" s="80">
        <f>K59+K60</f>
        <v>123000</v>
      </c>
      <c r="L58" s="80">
        <f>L59+L60</f>
        <v>1102685.46</v>
      </c>
      <c r="M58" s="92">
        <f t="shared" si="0"/>
        <v>896.49224390243899</v>
      </c>
    </row>
    <row r="59" spans="1:13" ht="25.5" customHeight="1">
      <c r="A59" s="41">
        <v>49</v>
      </c>
      <c r="B59" s="6" t="s">
        <v>129</v>
      </c>
      <c r="C59" s="6" t="s">
        <v>180</v>
      </c>
      <c r="D59" s="6" t="s">
        <v>199</v>
      </c>
      <c r="E59" s="6" t="s">
        <v>168</v>
      </c>
      <c r="F59" s="6" t="s">
        <v>413</v>
      </c>
      <c r="G59" s="6" t="s">
        <v>181</v>
      </c>
      <c r="H59" s="6" t="s">
        <v>130</v>
      </c>
      <c r="I59" s="6" t="s">
        <v>198</v>
      </c>
      <c r="J59" s="51" t="s">
        <v>414</v>
      </c>
      <c r="K59" s="84">
        <v>20000</v>
      </c>
      <c r="L59" s="82">
        <v>5680.2</v>
      </c>
      <c r="M59" s="92">
        <f t="shared" si="0"/>
        <v>28.401</v>
      </c>
    </row>
    <row r="60" spans="1:13" ht="26.25" customHeight="1">
      <c r="A60" s="41">
        <v>50</v>
      </c>
      <c r="B60" s="6" t="s">
        <v>129</v>
      </c>
      <c r="C60" s="6" t="s">
        <v>180</v>
      </c>
      <c r="D60" s="6" t="s">
        <v>199</v>
      </c>
      <c r="E60" s="6" t="s">
        <v>168</v>
      </c>
      <c r="F60" s="6" t="s">
        <v>200</v>
      </c>
      <c r="G60" s="6" t="s">
        <v>181</v>
      </c>
      <c r="H60" s="6" t="s">
        <v>130</v>
      </c>
      <c r="I60" s="6" t="s">
        <v>198</v>
      </c>
      <c r="J60" s="51" t="s">
        <v>374</v>
      </c>
      <c r="K60" s="80">
        <v>103000</v>
      </c>
      <c r="L60" s="82">
        <f>1068430.26+28575</f>
        <v>1097005.26</v>
      </c>
      <c r="M60" s="92">
        <f t="shared" si="0"/>
        <v>1065.0536504854369</v>
      </c>
    </row>
    <row r="61" spans="1:13" ht="24">
      <c r="A61" s="41">
        <v>51</v>
      </c>
      <c r="B61" s="5" t="s">
        <v>0</v>
      </c>
      <c r="C61" s="11" t="s">
        <v>180</v>
      </c>
      <c r="D61" s="11" t="s">
        <v>201</v>
      </c>
      <c r="E61" s="11" t="s">
        <v>164</v>
      </c>
      <c r="F61" s="11" t="s">
        <v>0</v>
      </c>
      <c r="G61" s="11" t="s">
        <v>164</v>
      </c>
      <c r="H61" s="11" t="s">
        <v>130</v>
      </c>
      <c r="I61" s="11" t="s">
        <v>0</v>
      </c>
      <c r="J61" s="52" t="s">
        <v>202</v>
      </c>
      <c r="K61" s="81">
        <f>K64+K62</f>
        <v>65612710</v>
      </c>
      <c r="L61" s="81">
        <f>L64+L62</f>
        <v>65373533.25</v>
      </c>
      <c r="M61" s="91">
        <f>L61/K61*100</f>
        <v>99.635471923046609</v>
      </c>
    </row>
    <row r="62" spans="1:13" s="104" customFormat="1" ht="66" customHeight="1">
      <c r="A62" s="41">
        <v>52</v>
      </c>
      <c r="B62" s="6" t="s">
        <v>0</v>
      </c>
      <c r="C62" s="12" t="s">
        <v>180</v>
      </c>
      <c r="D62" s="12" t="s">
        <v>201</v>
      </c>
      <c r="E62" s="12" t="s">
        <v>168</v>
      </c>
      <c r="F62" s="12" t="s">
        <v>0</v>
      </c>
      <c r="G62" s="12" t="s">
        <v>164</v>
      </c>
      <c r="H62" s="12" t="s">
        <v>130</v>
      </c>
      <c r="I62" s="12" t="s">
        <v>0</v>
      </c>
      <c r="J62" s="57" t="s">
        <v>650</v>
      </c>
      <c r="K62" s="82">
        <f>K63</f>
        <v>2182710</v>
      </c>
      <c r="L62" s="82">
        <f>L63</f>
        <v>2182709.5</v>
      </c>
      <c r="M62" s="92">
        <f t="shared" si="0"/>
        <v>99.999977092696696</v>
      </c>
    </row>
    <row r="63" spans="1:13" s="104" customFormat="1" ht="72">
      <c r="A63" s="41">
        <v>53</v>
      </c>
      <c r="B63" s="6" t="s">
        <v>129</v>
      </c>
      <c r="C63" s="12" t="s">
        <v>180</v>
      </c>
      <c r="D63" s="12" t="s">
        <v>201</v>
      </c>
      <c r="E63" s="12" t="s">
        <v>168</v>
      </c>
      <c r="F63" s="12" t="s">
        <v>651</v>
      </c>
      <c r="G63" s="12" t="s">
        <v>181</v>
      </c>
      <c r="H63" s="12" t="s">
        <v>130</v>
      </c>
      <c r="I63" s="12" t="s">
        <v>44</v>
      </c>
      <c r="J63" s="64" t="s">
        <v>652</v>
      </c>
      <c r="K63" s="80">
        <v>2182710</v>
      </c>
      <c r="L63" s="82">
        <v>2182709.5</v>
      </c>
      <c r="M63" s="92">
        <f t="shared" si="0"/>
        <v>99.999977092696696</v>
      </c>
    </row>
    <row r="64" spans="1:13" ht="26.25" customHeight="1">
      <c r="A64" s="41">
        <v>54</v>
      </c>
      <c r="B64" s="6" t="s">
        <v>0</v>
      </c>
      <c r="C64" s="12" t="s">
        <v>180</v>
      </c>
      <c r="D64" s="12" t="s">
        <v>201</v>
      </c>
      <c r="E64" s="12" t="s">
        <v>184</v>
      </c>
      <c r="F64" s="12" t="s">
        <v>0</v>
      </c>
      <c r="G64" s="12" t="s">
        <v>164</v>
      </c>
      <c r="H64" s="12" t="s">
        <v>130</v>
      </c>
      <c r="I64" s="12" t="s">
        <v>203</v>
      </c>
      <c r="J64" s="51" t="s">
        <v>204</v>
      </c>
      <c r="K64" s="80">
        <f>K65+K66</f>
        <v>63430000</v>
      </c>
      <c r="L64" s="80">
        <f>L65+L66</f>
        <v>63190823.75</v>
      </c>
      <c r="M64" s="92">
        <f t="shared" si="0"/>
        <v>99.622928819170738</v>
      </c>
    </row>
    <row r="65" spans="1:13" ht="27" customHeight="1">
      <c r="A65" s="41">
        <v>55</v>
      </c>
      <c r="B65" s="6" t="s">
        <v>129</v>
      </c>
      <c r="C65" s="12" t="s">
        <v>180</v>
      </c>
      <c r="D65" s="12" t="s">
        <v>201</v>
      </c>
      <c r="E65" s="12" t="s">
        <v>184</v>
      </c>
      <c r="F65" s="12" t="s">
        <v>195</v>
      </c>
      <c r="G65" s="12" t="s">
        <v>181</v>
      </c>
      <c r="H65" s="12" t="s">
        <v>130</v>
      </c>
      <c r="I65" s="12" t="s">
        <v>203</v>
      </c>
      <c r="J65" s="51" t="s">
        <v>205</v>
      </c>
      <c r="K65" s="80">
        <v>63000000</v>
      </c>
      <c r="L65" s="82">
        <v>63058321.25</v>
      </c>
      <c r="M65" s="92">
        <f t="shared" si="0"/>
        <v>100.09257341269841</v>
      </c>
    </row>
    <row r="66" spans="1:13" ht="27" customHeight="1">
      <c r="A66" s="41">
        <v>56</v>
      </c>
      <c r="B66" s="68" t="s">
        <v>129</v>
      </c>
      <c r="C66" s="69" t="s">
        <v>180</v>
      </c>
      <c r="D66" s="69" t="s">
        <v>201</v>
      </c>
      <c r="E66" s="69" t="s">
        <v>184</v>
      </c>
      <c r="F66" s="69" t="s">
        <v>218</v>
      </c>
      <c r="G66" s="69" t="s">
        <v>181</v>
      </c>
      <c r="H66" s="69" t="s">
        <v>130</v>
      </c>
      <c r="I66" s="69" t="s">
        <v>203</v>
      </c>
      <c r="J66" s="70" t="s">
        <v>668</v>
      </c>
      <c r="K66" s="80">
        <v>430000</v>
      </c>
      <c r="L66" s="85">
        <v>132502.5</v>
      </c>
      <c r="M66" s="92">
        <f t="shared" si="0"/>
        <v>30.814534883720928</v>
      </c>
    </row>
    <row r="67" spans="1:13" s="43" customFormat="1" ht="12.75">
      <c r="A67" s="41">
        <v>57</v>
      </c>
      <c r="B67" s="65" t="s">
        <v>0</v>
      </c>
      <c r="C67" s="66" t="s">
        <v>180</v>
      </c>
      <c r="D67" s="66" t="s">
        <v>653</v>
      </c>
      <c r="E67" s="66" t="s">
        <v>164</v>
      </c>
      <c r="F67" s="66" t="s">
        <v>0</v>
      </c>
      <c r="G67" s="66" t="s">
        <v>164</v>
      </c>
      <c r="H67" s="66" t="s">
        <v>130</v>
      </c>
      <c r="I67" s="66" t="s">
        <v>0</v>
      </c>
      <c r="J67" s="67" t="s">
        <v>654</v>
      </c>
      <c r="K67" s="86">
        <f>K68+K71+K73</f>
        <v>497829.61</v>
      </c>
      <c r="L67" s="86">
        <f>L68+L71+L73</f>
        <v>602511.17000000004</v>
      </c>
      <c r="M67" s="91">
        <f t="shared" si="0"/>
        <v>121.02758813402042</v>
      </c>
    </row>
    <row r="68" spans="1:13" s="42" customFormat="1" ht="56.25" customHeight="1">
      <c r="A68" s="41">
        <v>58</v>
      </c>
      <c r="B68" s="68" t="s">
        <v>0</v>
      </c>
      <c r="C68" s="69" t="s">
        <v>180</v>
      </c>
      <c r="D68" s="69" t="s">
        <v>653</v>
      </c>
      <c r="E68" s="69" t="s">
        <v>640</v>
      </c>
      <c r="F68" s="69" t="s">
        <v>171</v>
      </c>
      <c r="G68" s="69" t="s">
        <v>164</v>
      </c>
      <c r="H68" s="69" t="s">
        <v>130</v>
      </c>
      <c r="I68" s="69" t="s">
        <v>655</v>
      </c>
      <c r="J68" s="71" t="s">
        <v>656</v>
      </c>
      <c r="K68" s="85">
        <f>K69+K70</f>
        <v>356000</v>
      </c>
      <c r="L68" s="85">
        <f>L69+L70</f>
        <v>459682.04000000004</v>
      </c>
      <c r="M68" s="92">
        <f t="shared" si="0"/>
        <v>129.12416853932584</v>
      </c>
    </row>
    <row r="69" spans="1:13" s="42" customFormat="1" ht="68.25" customHeight="1">
      <c r="A69" s="41">
        <v>59</v>
      </c>
      <c r="B69" s="68" t="s">
        <v>129</v>
      </c>
      <c r="C69" s="69" t="s">
        <v>180</v>
      </c>
      <c r="D69" s="69" t="s">
        <v>653</v>
      </c>
      <c r="E69" s="69" t="s">
        <v>640</v>
      </c>
      <c r="F69" s="69" t="s">
        <v>171</v>
      </c>
      <c r="G69" s="69" t="s">
        <v>181</v>
      </c>
      <c r="H69" s="69" t="s">
        <v>130</v>
      </c>
      <c r="I69" s="69" t="s">
        <v>655</v>
      </c>
      <c r="J69" s="71" t="s">
        <v>657</v>
      </c>
      <c r="K69" s="80">
        <v>26000</v>
      </c>
      <c r="L69" s="85">
        <v>26606.39</v>
      </c>
      <c r="M69" s="92">
        <f t="shared" si="0"/>
        <v>102.33226923076924</v>
      </c>
    </row>
    <row r="70" spans="1:13" s="42" customFormat="1" ht="68.25" customHeight="1">
      <c r="A70" s="41">
        <v>60</v>
      </c>
      <c r="B70" s="68" t="s">
        <v>129</v>
      </c>
      <c r="C70" s="69" t="s">
        <v>180</v>
      </c>
      <c r="D70" s="69" t="s">
        <v>653</v>
      </c>
      <c r="E70" s="69" t="s">
        <v>640</v>
      </c>
      <c r="F70" s="69" t="s">
        <v>666</v>
      </c>
      <c r="G70" s="69" t="s">
        <v>181</v>
      </c>
      <c r="H70" s="69" t="s">
        <v>130</v>
      </c>
      <c r="I70" s="69" t="s">
        <v>655</v>
      </c>
      <c r="J70" s="71" t="s">
        <v>667</v>
      </c>
      <c r="K70" s="80">
        <v>330000</v>
      </c>
      <c r="L70" s="85">
        <v>433075.65</v>
      </c>
      <c r="M70" s="92">
        <f t="shared" si="0"/>
        <v>131.23504545454546</v>
      </c>
    </row>
    <row r="71" spans="1:13" s="42" customFormat="1" ht="78.75" customHeight="1">
      <c r="A71" s="41">
        <v>61</v>
      </c>
      <c r="B71" s="68" t="s">
        <v>0</v>
      </c>
      <c r="C71" s="69" t="s">
        <v>180</v>
      </c>
      <c r="D71" s="69" t="s">
        <v>653</v>
      </c>
      <c r="E71" s="69" t="s">
        <v>355</v>
      </c>
      <c r="F71" s="69" t="s">
        <v>616</v>
      </c>
      <c r="G71" s="69" t="s">
        <v>181</v>
      </c>
      <c r="H71" s="69" t="s">
        <v>130</v>
      </c>
      <c r="I71" s="69" t="s">
        <v>655</v>
      </c>
      <c r="J71" s="71" t="s">
        <v>658</v>
      </c>
      <c r="K71" s="85">
        <f>K72</f>
        <v>21700</v>
      </c>
      <c r="L71" s="85">
        <f>L72</f>
        <v>21700</v>
      </c>
      <c r="M71" s="92">
        <f t="shared" si="0"/>
        <v>100</v>
      </c>
    </row>
    <row r="72" spans="1:13" s="42" customFormat="1" ht="38.25">
      <c r="A72" s="41">
        <v>62</v>
      </c>
      <c r="B72" s="68" t="s">
        <v>129</v>
      </c>
      <c r="C72" s="69" t="s">
        <v>180</v>
      </c>
      <c r="D72" s="69" t="s">
        <v>653</v>
      </c>
      <c r="E72" s="69" t="s">
        <v>355</v>
      </c>
      <c r="F72" s="69" t="s">
        <v>659</v>
      </c>
      <c r="G72" s="69" t="s">
        <v>181</v>
      </c>
      <c r="H72" s="69" t="s">
        <v>130</v>
      </c>
      <c r="I72" s="69" t="s">
        <v>655</v>
      </c>
      <c r="J72" s="71" t="s">
        <v>660</v>
      </c>
      <c r="K72" s="85">
        <v>21700</v>
      </c>
      <c r="L72" s="85">
        <v>21700</v>
      </c>
      <c r="M72" s="92">
        <f t="shared" si="0"/>
        <v>100</v>
      </c>
    </row>
    <row r="73" spans="1:13" s="42" customFormat="1" ht="51">
      <c r="A73" s="41">
        <v>63</v>
      </c>
      <c r="B73" s="68" t="s">
        <v>0</v>
      </c>
      <c r="C73" s="69" t="s">
        <v>180</v>
      </c>
      <c r="D73" s="69" t="s">
        <v>653</v>
      </c>
      <c r="E73" s="69" t="s">
        <v>355</v>
      </c>
      <c r="F73" s="69" t="s">
        <v>750</v>
      </c>
      <c r="G73" s="69" t="s">
        <v>164</v>
      </c>
      <c r="H73" s="69" t="s">
        <v>130</v>
      </c>
      <c r="I73" s="69" t="s">
        <v>655</v>
      </c>
      <c r="J73" s="71" t="s">
        <v>752</v>
      </c>
      <c r="K73" s="85">
        <f>K74+K75</f>
        <v>120129.61</v>
      </c>
      <c r="L73" s="85">
        <f>L74+L75</f>
        <v>121129.13</v>
      </c>
      <c r="M73" s="92">
        <f t="shared" si="0"/>
        <v>100.83203466655723</v>
      </c>
    </row>
    <row r="74" spans="1:13" s="42" customFormat="1" ht="51">
      <c r="A74" s="41">
        <v>64</v>
      </c>
      <c r="B74" s="68" t="s">
        <v>152</v>
      </c>
      <c r="C74" s="69" t="s">
        <v>180</v>
      </c>
      <c r="D74" s="69" t="s">
        <v>653</v>
      </c>
      <c r="E74" s="69" t="s">
        <v>355</v>
      </c>
      <c r="F74" s="69" t="s">
        <v>750</v>
      </c>
      <c r="G74" s="69" t="s">
        <v>181</v>
      </c>
      <c r="H74" s="69" t="s">
        <v>130</v>
      </c>
      <c r="I74" s="69" t="s">
        <v>655</v>
      </c>
      <c r="J74" s="71" t="s">
        <v>751</v>
      </c>
      <c r="K74" s="80">
        <v>120129.61</v>
      </c>
      <c r="L74" s="85">
        <v>120129.61</v>
      </c>
      <c r="M74" s="92">
        <f t="shared" si="0"/>
        <v>100</v>
      </c>
    </row>
    <row r="75" spans="1:13" s="42" customFormat="1" ht="51">
      <c r="A75" s="41">
        <v>65</v>
      </c>
      <c r="B75" s="68" t="s">
        <v>154</v>
      </c>
      <c r="C75" s="69" t="s">
        <v>180</v>
      </c>
      <c r="D75" s="69" t="s">
        <v>653</v>
      </c>
      <c r="E75" s="69" t="s">
        <v>355</v>
      </c>
      <c r="F75" s="69" t="s">
        <v>750</v>
      </c>
      <c r="G75" s="69" t="s">
        <v>181</v>
      </c>
      <c r="H75" s="69" t="s">
        <v>130</v>
      </c>
      <c r="I75" s="69" t="s">
        <v>655</v>
      </c>
      <c r="J75" s="71" t="s">
        <v>751</v>
      </c>
      <c r="K75" s="80">
        <v>0</v>
      </c>
      <c r="L75" s="85">
        <v>999.52</v>
      </c>
      <c r="M75" s="92" t="s">
        <v>635</v>
      </c>
    </row>
    <row r="76" spans="1:13" s="42" customFormat="1" ht="12.75">
      <c r="A76" s="41">
        <v>66</v>
      </c>
      <c r="B76" s="65" t="s">
        <v>0</v>
      </c>
      <c r="C76" s="66" t="s">
        <v>180</v>
      </c>
      <c r="D76" s="66" t="s">
        <v>661</v>
      </c>
      <c r="E76" s="66" t="s">
        <v>164</v>
      </c>
      <c r="F76" s="66" t="s">
        <v>0</v>
      </c>
      <c r="G76" s="66" t="s">
        <v>164</v>
      </c>
      <c r="H76" s="66" t="s">
        <v>130</v>
      </c>
      <c r="I76" s="66" t="s">
        <v>0</v>
      </c>
      <c r="J76" s="79" t="s">
        <v>662</v>
      </c>
      <c r="K76" s="86">
        <f>K77+K79</f>
        <v>1088900</v>
      </c>
      <c r="L76" s="86">
        <f>L77+L79</f>
        <v>-1200</v>
      </c>
      <c r="M76" s="92">
        <f t="shared" ref="M76:M80" si="1">L76/K76*100</f>
        <v>-0.11020295711268253</v>
      </c>
    </row>
    <row r="77" spans="1:13" s="42" customFormat="1" ht="12.75">
      <c r="A77" s="41">
        <v>67</v>
      </c>
      <c r="B77" s="68" t="s">
        <v>0</v>
      </c>
      <c r="C77" s="69" t="s">
        <v>180</v>
      </c>
      <c r="D77" s="69" t="s">
        <v>661</v>
      </c>
      <c r="E77" s="69" t="s">
        <v>166</v>
      </c>
      <c r="F77" s="69" t="s">
        <v>0</v>
      </c>
      <c r="G77" s="69" t="s">
        <v>164</v>
      </c>
      <c r="H77" s="69" t="s">
        <v>130</v>
      </c>
      <c r="I77" s="69" t="s">
        <v>663</v>
      </c>
      <c r="J77" s="72" t="s">
        <v>664</v>
      </c>
      <c r="K77" s="85">
        <v>0</v>
      </c>
      <c r="L77" s="85">
        <f>L78</f>
        <v>-1200</v>
      </c>
      <c r="M77" s="92" t="s">
        <v>635</v>
      </c>
    </row>
    <row r="78" spans="1:13" s="42" customFormat="1" ht="25.5">
      <c r="A78" s="41">
        <v>68</v>
      </c>
      <c r="B78" s="68" t="s">
        <v>154</v>
      </c>
      <c r="C78" s="69" t="s">
        <v>180</v>
      </c>
      <c r="D78" s="69" t="s">
        <v>661</v>
      </c>
      <c r="E78" s="69" t="s">
        <v>166</v>
      </c>
      <c r="F78" s="69" t="s">
        <v>585</v>
      </c>
      <c r="G78" s="69" t="s">
        <v>181</v>
      </c>
      <c r="H78" s="69" t="s">
        <v>130</v>
      </c>
      <c r="I78" s="69" t="s">
        <v>663</v>
      </c>
      <c r="J78" s="71" t="s">
        <v>665</v>
      </c>
      <c r="K78" s="85">
        <v>0</v>
      </c>
      <c r="L78" s="85">
        <v>-1200</v>
      </c>
      <c r="M78" s="92" t="s">
        <v>635</v>
      </c>
    </row>
    <row r="79" spans="1:13" s="42" customFormat="1">
      <c r="A79" s="41">
        <v>69</v>
      </c>
      <c r="B79" s="68" t="s">
        <v>0</v>
      </c>
      <c r="C79" s="69" t="s">
        <v>180</v>
      </c>
      <c r="D79" s="69" t="s">
        <v>661</v>
      </c>
      <c r="E79" s="69" t="s">
        <v>356</v>
      </c>
      <c r="F79" s="69" t="s">
        <v>0</v>
      </c>
      <c r="G79" s="69" t="s">
        <v>164</v>
      </c>
      <c r="H79" s="69" t="s">
        <v>130</v>
      </c>
      <c r="I79" s="69" t="s">
        <v>416</v>
      </c>
      <c r="J79" s="76" t="s">
        <v>736</v>
      </c>
      <c r="K79" s="80">
        <f>K80</f>
        <v>1088900</v>
      </c>
      <c r="L79" s="80">
        <v>0</v>
      </c>
      <c r="M79" s="92">
        <v>0</v>
      </c>
    </row>
    <row r="80" spans="1:13" s="42" customFormat="1" ht="24">
      <c r="A80" s="41">
        <v>70</v>
      </c>
      <c r="B80" s="68" t="s">
        <v>129</v>
      </c>
      <c r="C80" s="69" t="s">
        <v>180</v>
      </c>
      <c r="D80" s="69" t="s">
        <v>661</v>
      </c>
      <c r="E80" s="69" t="s">
        <v>356</v>
      </c>
      <c r="F80" s="69" t="s">
        <v>173</v>
      </c>
      <c r="G80" s="69" t="s">
        <v>181</v>
      </c>
      <c r="H80" s="69" t="s">
        <v>130</v>
      </c>
      <c r="I80" s="69" t="s">
        <v>416</v>
      </c>
      <c r="J80" s="76" t="s">
        <v>737</v>
      </c>
      <c r="K80" s="80">
        <v>1088900</v>
      </c>
      <c r="L80" s="85">
        <v>0</v>
      </c>
      <c r="M80" s="92">
        <f t="shared" si="1"/>
        <v>0</v>
      </c>
    </row>
    <row r="81" spans="1:13">
      <c r="A81" s="41">
        <v>71</v>
      </c>
      <c r="B81" s="5" t="s">
        <v>0</v>
      </c>
      <c r="C81" s="11" t="s">
        <v>206</v>
      </c>
      <c r="D81" s="11" t="s">
        <v>164</v>
      </c>
      <c r="E81" s="11" t="s">
        <v>164</v>
      </c>
      <c r="F81" s="11" t="s">
        <v>0</v>
      </c>
      <c r="G81" s="11" t="s">
        <v>164</v>
      </c>
      <c r="H81" s="11" t="s">
        <v>130</v>
      </c>
      <c r="I81" s="11" t="s">
        <v>0</v>
      </c>
      <c r="J81" s="49" t="s">
        <v>207</v>
      </c>
      <c r="K81" s="81">
        <f>K82+K150</f>
        <v>651024332.30999994</v>
      </c>
      <c r="L81" s="81">
        <f>L82+L150</f>
        <v>427234584.08000004</v>
      </c>
      <c r="M81" s="91">
        <f t="shared" ref="M81:M88" si="2">L81/K81*100</f>
        <v>65.624979417291982</v>
      </c>
    </row>
    <row r="82" spans="1:13" ht="36">
      <c r="A82" s="41">
        <v>72</v>
      </c>
      <c r="B82" s="5" t="s">
        <v>0</v>
      </c>
      <c r="C82" s="11" t="s">
        <v>206</v>
      </c>
      <c r="D82" s="11" t="s">
        <v>168</v>
      </c>
      <c r="E82" s="11" t="s">
        <v>164</v>
      </c>
      <c r="F82" s="11" t="s">
        <v>0</v>
      </c>
      <c r="G82" s="11" t="s">
        <v>164</v>
      </c>
      <c r="H82" s="11" t="s">
        <v>130</v>
      </c>
      <c r="I82" s="11" t="s">
        <v>0</v>
      </c>
      <c r="J82" s="49" t="s">
        <v>208</v>
      </c>
      <c r="K82" s="81">
        <f>K83+K107+K86+K136</f>
        <v>654093198.32999992</v>
      </c>
      <c r="L82" s="81">
        <f>L83+L107+L86+L136</f>
        <v>430303450.10000002</v>
      </c>
      <c r="M82" s="91">
        <f t="shared" si="2"/>
        <v>65.786259694892209</v>
      </c>
    </row>
    <row r="83" spans="1:13" ht="24">
      <c r="A83" s="41">
        <v>73</v>
      </c>
      <c r="B83" s="6" t="s">
        <v>0</v>
      </c>
      <c r="C83" s="16" t="s">
        <v>206</v>
      </c>
      <c r="D83" s="6" t="s">
        <v>168</v>
      </c>
      <c r="E83" s="6" t="s">
        <v>355</v>
      </c>
      <c r="F83" s="6" t="s">
        <v>0</v>
      </c>
      <c r="G83" s="6" t="s">
        <v>164</v>
      </c>
      <c r="H83" s="16" t="s">
        <v>130</v>
      </c>
      <c r="I83" s="6" t="s">
        <v>416</v>
      </c>
      <c r="J83" s="51" t="s">
        <v>527</v>
      </c>
      <c r="K83" s="80">
        <f>K84+K85</f>
        <v>133738000</v>
      </c>
      <c r="L83" s="80">
        <f>L84+L85</f>
        <v>63345000</v>
      </c>
      <c r="M83" s="92">
        <f t="shared" si="2"/>
        <v>47.364997233396636</v>
      </c>
    </row>
    <row r="84" spans="1:13" ht="39" customHeight="1">
      <c r="A84" s="41">
        <v>74</v>
      </c>
      <c r="B84" s="6" t="s">
        <v>154</v>
      </c>
      <c r="C84" s="16" t="s">
        <v>206</v>
      </c>
      <c r="D84" s="6" t="s">
        <v>168</v>
      </c>
      <c r="E84" s="6" t="s">
        <v>356</v>
      </c>
      <c r="F84" s="6" t="s">
        <v>209</v>
      </c>
      <c r="G84" s="6" t="s">
        <v>181</v>
      </c>
      <c r="H84" s="16" t="s">
        <v>130</v>
      </c>
      <c r="I84" s="6" t="s">
        <v>416</v>
      </c>
      <c r="J84" s="51" t="s">
        <v>571</v>
      </c>
      <c r="K84" s="80">
        <v>78073000</v>
      </c>
      <c r="L84" s="80">
        <v>40150000</v>
      </c>
      <c r="M84" s="92">
        <f t="shared" si="2"/>
        <v>51.426229298220896</v>
      </c>
    </row>
    <row r="85" spans="1:13" ht="24">
      <c r="A85" s="41">
        <v>75</v>
      </c>
      <c r="B85" s="6" t="s">
        <v>154</v>
      </c>
      <c r="C85" s="16" t="s">
        <v>206</v>
      </c>
      <c r="D85" s="6" t="s">
        <v>168</v>
      </c>
      <c r="E85" s="6" t="s">
        <v>356</v>
      </c>
      <c r="F85" s="6" t="s">
        <v>484</v>
      </c>
      <c r="G85" s="6" t="s">
        <v>181</v>
      </c>
      <c r="H85" s="16" t="s">
        <v>130</v>
      </c>
      <c r="I85" s="6" t="s">
        <v>416</v>
      </c>
      <c r="J85" s="51" t="s">
        <v>485</v>
      </c>
      <c r="K85" s="80">
        <v>55665000</v>
      </c>
      <c r="L85" s="80">
        <v>23195000</v>
      </c>
      <c r="M85" s="92">
        <f t="shared" si="2"/>
        <v>41.668912242881525</v>
      </c>
    </row>
    <row r="86" spans="1:13" s="104" customFormat="1" ht="24">
      <c r="A86" s="41">
        <v>76</v>
      </c>
      <c r="B86" s="6" t="s">
        <v>0</v>
      </c>
      <c r="C86" s="6" t="s">
        <v>206</v>
      </c>
      <c r="D86" s="6" t="s">
        <v>168</v>
      </c>
      <c r="E86" s="6" t="s">
        <v>357</v>
      </c>
      <c r="F86" s="6" t="s">
        <v>0</v>
      </c>
      <c r="G86" s="6" t="s">
        <v>164</v>
      </c>
      <c r="H86" s="6" t="s">
        <v>130</v>
      </c>
      <c r="I86" s="6" t="s">
        <v>416</v>
      </c>
      <c r="J86" s="51" t="s">
        <v>211</v>
      </c>
      <c r="K86" s="87">
        <f>K87+K95+K97+K93</f>
        <v>212960698.32999998</v>
      </c>
      <c r="L86" s="87">
        <f>L87+L95+L97+L93</f>
        <v>151707425.46000001</v>
      </c>
      <c r="M86" s="92">
        <f t="shared" si="2"/>
        <v>71.237287748238401</v>
      </c>
    </row>
    <row r="87" spans="1:13" s="104" customFormat="1" ht="28.5" customHeight="1">
      <c r="A87" s="41">
        <v>77</v>
      </c>
      <c r="B87" s="6" t="s">
        <v>0</v>
      </c>
      <c r="C87" s="6" t="s">
        <v>206</v>
      </c>
      <c r="D87" s="6" t="s">
        <v>168</v>
      </c>
      <c r="E87" s="6" t="s">
        <v>357</v>
      </c>
      <c r="F87" s="6" t="s">
        <v>415</v>
      </c>
      <c r="G87" s="6" t="s">
        <v>164</v>
      </c>
      <c r="H87" s="6" t="s">
        <v>130</v>
      </c>
      <c r="I87" s="6" t="s">
        <v>416</v>
      </c>
      <c r="J87" s="51" t="s">
        <v>572</v>
      </c>
      <c r="K87" s="87">
        <f>K88</f>
        <v>146288950.32999998</v>
      </c>
      <c r="L87" s="87">
        <f>L88</f>
        <v>117169749.28</v>
      </c>
      <c r="M87" s="92">
        <f t="shared" si="2"/>
        <v>80.094736489452814</v>
      </c>
    </row>
    <row r="88" spans="1:13" ht="36">
      <c r="A88" s="41">
        <v>78</v>
      </c>
      <c r="B88" s="6" t="s">
        <v>129</v>
      </c>
      <c r="C88" s="6" t="s">
        <v>206</v>
      </c>
      <c r="D88" s="6" t="s">
        <v>168</v>
      </c>
      <c r="E88" s="6" t="s">
        <v>357</v>
      </c>
      <c r="F88" s="6" t="s">
        <v>415</v>
      </c>
      <c r="G88" s="6" t="s">
        <v>181</v>
      </c>
      <c r="H88" s="6" t="s">
        <v>130</v>
      </c>
      <c r="I88" s="6" t="s">
        <v>416</v>
      </c>
      <c r="J88" s="51" t="s">
        <v>486</v>
      </c>
      <c r="K88" s="87">
        <f>K90+K91+K92</f>
        <v>146288950.32999998</v>
      </c>
      <c r="L88" s="87">
        <f>L90+L91+L92</f>
        <v>117169749.28</v>
      </c>
      <c r="M88" s="92">
        <f t="shared" si="2"/>
        <v>80.094736489452814</v>
      </c>
    </row>
    <row r="89" spans="1:13">
      <c r="A89" s="41">
        <v>79</v>
      </c>
      <c r="B89" s="6"/>
      <c r="C89" s="6"/>
      <c r="D89" s="6"/>
      <c r="E89" s="6"/>
      <c r="F89" s="6"/>
      <c r="G89" s="6"/>
      <c r="H89" s="6"/>
      <c r="I89" s="6"/>
      <c r="J89" s="51" t="s">
        <v>210</v>
      </c>
      <c r="K89" s="87"/>
      <c r="L89" s="82"/>
      <c r="M89" s="92"/>
    </row>
    <row r="90" spans="1:13" s="43" customFormat="1" ht="48">
      <c r="A90" s="41">
        <v>80</v>
      </c>
      <c r="B90" s="6"/>
      <c r="C90" s="6"/>
      <c r="D90" s="6"/>
      <c r="E90" s="6"/>
      <c r="F90" s="6"/>
      <c r="G90" s="6"/>
      <c r="H90" s="6"/>
      <c r="I90" s="6"/>
      <c r="J90" s="51" t="s">
        <v>740</v>
      </c>
      <c r="K90" s="87">
        <f>25767000+45496250.33</f>
        <v>71263250.329999998</v>
      </c>
      <c r="L90" s="85">
        <v>45496902.460000001</v>
      </c>
      <c r="M90" s="92">
        <f t="shared" ref="M90:M94" si="3">L90/K90*100</f>
        <v>63.843428764919771</v>
      </c>
    </row>
    <row r="91" spans="1:13" s="43" customFormat="1" ht="46.5" customHeight="1">
      <c r="A91" s="41">
        <v>81</v>
      </c>
      <c r="B91" s="6"/>
      <c r="C91" s="6"/>
      <c r="D91" s="6"/>
      <c r="E91" s="6"/>
      <c r="F91" s="6"/>
      <c r="G91" s="6"/>
      <c r="H91" s="6"/>
      <c r="I91" s="6"/>
      <c r="J91" s="51" t="s">
        <v>741</v>
      </c>
      <c r="K91" s="87">
        <v>57574800</v>
      </c>
      <c r="L91" s="85">
        <v>57574800</v>
      </c>
      <c r="M91" s="92">
        <f t="shared" si="3"/>
        <v>100</v>
      </c>
    </row>
    <row r="92" spans="1:13" s="42" customFormat="1" ht="28.5" customHeight="1">
      <c r="A92" s="41">
        <v>82</v>
      </c>
      <c r="B92" s="6"/>
      <c r="C92" s="6"/>
      <c r="D92" s="6"/>
      <c r="E92" s="6"/>
      <c r="F92" s="6"/>
      <c r="G92" s="6"/>
      <c r="H92" s="6"/>
      <c r="I92" s="6"/>
      <c r="J92" s="51" t="s">
        <v>619</v>
      </c>
      <c r="K92" s="87">
        <v>17450900</v>
      </c>
      <c r="L92" s="85">
        <v>14098046.82</v>
      </c>
      <c r="M92" s="92">
        <f t="shared" si="3"/>
        <v>80.78693259373442</v>
      </c>
    </row>
    <row r="93" spans="1:13" s="42" customFormat="1" ht="23.25" customHeight="1">
      <c r="A93" s="41">
        <v>83</v>
      </c>
      <c r="B93" s="6" t="s">
        <v>0</v>
      </c>
      <c r="C93" s="6" t="s">
        <v>206</v>
      </c>
      <c r="D93" s="6" t="s">
        <v>168</v>
      </c>
      <c r="E93" s="6" t="s">
        <v>380</v>
      </c>
      <c r="F93" s="6" t="s">
        <v>573</v>
      </c>
      <c r="G93" s="6" t="s">
        <v>164</v>
      </c>
      <c r="H93" s="6" t="s">
        <v>130</v>
      </c>
      <c r="I93" s="6" t="s">
        <v>416</v>
      </c>
      <c r="J93" s="51" t="s">
        <v>620</v>
      </c>
      <c r="K93" s="87">
        <f>K94</f>
        <v>2579348</v>
      </c>
      <c r="L93" s="87">
        <f>L94</f>
        <v>2579348</v>
      </c>
      <c r="M93" s="92">
        <f t="shared" si="3"/>
        <v>100</v>
      </c>
    </row>
    <row r="94" spans="1:13" s="42" customFormat="1" ht="25.5" customHeight="1">
      <c r="A94" s="41">
        <v>84</v>
      </c>
      <c r="B94" s="6" t="s">
        <v>129</v>
      </c>
      <c r="C94" s="6" t="s">
        <v>206</v>
      </c>
      <c r="D94" s="6" t="s">
        <v>168</v>
      </c>
      <c r="E94" s="6" t="s">
        <v>380</v>
      </c>
      <c r="F94" s="6" t="s">
        <v>573</v>
      </c>
      <c r="G94" s="6" t="s">
        <v>181</v>
      </c>
      <c r="H94" s="6" t="s">
        <v>130</v>
      </c>
      <c r="I94" s="6" t="s">
        <v>416</v>
      </c>
      <c r="J94" s="51" t="s">
        <v>621</v>
      </c>
      <c r="K94" s="87">
        <v>2579348</v>
      </c>
      <c r="L94" s="85">
        <v>2579348</v>
      </c>
      <c r="M94" s="92">
        <f t="shared" si="3"/>
        <v>100</v>
      </c>
    </row>
    <row r="95" spans="1:13" s="42" customFormat="1" ht="24">
      <c r="A95" s="41">
        <v>85</v>
      </c>
      <c r="B95" s="6" t="s">
        <v>0</v>
      </c>
      <c r="C95" s="6" t="s">
        <v>206</v>
      </c>
      <c r="D95" s="6" t="s">
        <v>168</v>
      </c>
      <c r="E95" s="6" t="s">
        <v>380</v>
      </c>
      <c r="F95" s="6" t="s">
        <v>381</v>
      </c>
      <c r="G95" s="6" t="s">
        <v>164</v>
      </c>
      <c r="H95" s="6" t="s">
        <v>130</v>
      </c>
      <c r="I95" s="6" t="s">
        <v>416</v>
      </c>
      <c r="J95" s="51" t="s">
        <v>487</v>
      </c>
      <c r="K95" s="87">
        <f>K96</f>
        <v>16740100</v>
      </c>
      <c r="L95" s="87">
        <v>0</v>
      </c>
      <c r="M95" s="90">
        <v>0</v>
      </c>
    </row>
    <row r="96" spans="1:13" s="42" customFormat="1" ht="24">
      <c r="A96" s="41">
        <v>86</v>
      </c>
      <c r="B96" s="6" t="s">
        <v>129</v>
      </c>
      <c r="C96" s="6" t="s">
        <v>206</v>
      </c>
      <c r="D96" s="6" t="s">
        <v>168</v>
      </c>
      <c r="E96" s="6" t="s">
        <v>380</v>
      </c>
      <c r="F96" s="6" t="s">
        <v>381</v>
      </c>
      <c r="G96" s="6" t="s">
        <v>181</v>
      </c>
      <c r="H96" s="6" t="s">
        <v>130</v>
      </c>
      <c r="I96" s="6" t="s">
        <v>416</v>
      </c>
      <c r="J96" s="51" t="s">
        <v>488</v>
      </c>
      <c r="K96" s="87">
        <v>16740100</v>
      </c>
      <c r="L96" s="85">
        <v>0</v>
      </c>
      <c r="M96" s="90">
        <v>0</v>
      </c>
    </row>
    <row r="97" spans="1:13" s="42" customFormat="1">
      <c r="A97" s="41">
        <v>87</v>
      </c>
      <c r="B97" s="6" t="s">
        <v>0</v>
      </c>
      <c r="C97" s="6" t="s">
        <v>206</v>
      </c>
      <c r="D97" s="6" t="s">
        <v>168</v>
      </c>
      <c r="E97" s="6" t="s">
        <v>358</v>
      </c>
      <c r="F97" s="6" t="s">
        <v>212</v>
      </c>
      <c r="G97" s="6" t="s">
        <v>164</v>
      </c>
      <c r="H97" s="6" t="s">
        <v>130</v>
      </c>
      <c r="I97" s="6" t="s">
        <v>416</v>
      </c>
      <c r="J97" s="51" t="s">
        <v>574</v>
      </c>
      <c r="K97" s="87">
        <f>K98</f>
        <v>47352300</v>
      </c>
      <c r="L97" s="87">
        <f>L98</f>
        <v>31958328.18</v>
      </c>
      <c r="M97" s="92">
        <f t="shared" ref="M97:M98" si="4">L97/K97*100</f>
        <v>67.490550997522831</v>
      </c>
    </row>
    <row r="98" spans="1:13" s="42" customFormat="1">
      <c r="A98" s="41">
        <v>88</v>
      </c>
      <c r="B98" s="6" t="s">
        <v>129</v>
      </c>
      <c r="C98" s="6" t="s">
        <v>206</v>
      </c>
      <c r="D98" s="6" t="s">
        <v>168</v>
      </c>
      <c r="E98" s="6" t="s">
        <v>358</v>
      </c>
      <c r="F98" s="6" t="s">
        <v>212</v>
      </c>
      <c r="G98" s="6" t="s">
        <v>181</v>
      </c>
      <c r="H98" s="6" t="s">
        <v>130</v>
      </c>
      <c r="I98" s="6" t="s">
        <v>416</v>
      </c>
      <c r="J98" s="51" t="s">
        <v>213</v>
      </c>
      <c r="K98" s="87">
        <f>K100+K101+K102+K103+K104+K105+K106</f>
        <v>47352300</v>
      </c>
      <c r="L98" s="87">
        <f>L100+L101+L102+L103+L104+L105</f>
        <v>31958328.18</v>
      </c>
      <c r="M98" s="92">
        <f t="shared" si="4"/>
        <v>67.490550997522831</v>
      </c>
    </row>
    <row r="99" spans="1:13">
      <c r="A99" s="41">
        <v>89</v>
      </c>
      <c r="B99" s="6"/>
      <c r="C99" s="6"/>
      <c r="D99" s="6"/>
      <c r="E99" s="6"/>
      <c r="F99" s="6"/>
      <c r="G99" s="6"/>
      <c r="H99" s="6"/>
      <c r="I99" s="6"/>
      <c r="J99" s="51" t="s">
        <v>210</v>
      </c>
      <c r="K99" s="87"/>
      <c r="L99" s="81"/>
      <c r="M99" s="92"/>
    </row>
    <row r="100" spans="1:13" ht="36">
      <c r="A100" s="41">
        <v>90</v>
      </c>
      <c r="B100" s="6"/>
      <c r="C100" s="6"/>
      <c r="D100" s="6"/>
      <c r="E100" s="6"/>
      <c r="F100" s="6"/>
      <c r="G100" s="6"/>
      <c r="H100" s="6"/>
      <c r="I100" s="6"/>
      <c r="J100" s="51" t="s">
        <v>489</v>
      </c>
      <c r="K100" s="87">
        <v>10442000</v>
      </c>
      <c r="L100" s="80">
        <v>6474600</v>
      </c>
      <c r="M100" s="92">
        <f t="shared" ref="M100:M110" si="5">L100/K100*100</f>
        <v>62.005362957287879</v>
      </c>
    </row>
    <row r="101" spans="1:13" ht="48">
      <c r="A101" s="41">
        <v>91</v>
      </c>
      <c r="B101" s="6"/>
      <c r="C101" s="6"/>
      <c r="D101" s="6"/>
      <c r="E101" s="6"/>
      <c r="F101" s="6"/>
      <c r="G101" s="6"/>
      <c r="H101" s="6"/>
      <c r="I101" s="6"/>
      <c r="J101" s="51" t="s">
        <v>528</v>
      </c>
      <c r="K101" s="87">
        <v>3631800</v>
      </c>
      <c r="L101" s="80">
        <v>3631800</v>
      </c>
      <c r="M101" s="92">
        <f t="shared" si="5"/>
        <v>100</v>
      </c>
    </row>
    <row r="102" spans="1:13" ht="27" customHeight="1">
      <c r="A102" s="41">
        <v>92</v>
      </c>
      <c r="B102" s="6"/>
      <c r="C102" s="6"/>
      <c r="D102" s="6"/>
      <c r="E102" s="6"/>
      <c r="F102" s="6"/>
      <c r="G102" s="6"/>
      <c r="H102" s="6"/>
      <c r="I102" s="6"/>
      <c r="J102" s="51" t="s">
        <v>622</v>
      </c>
      <c r="K102" s="87">
        <v>336500</v>
      </c>
      <c r="L102" s="82">
        <v>336500</v>
      </c>
      <c r="M102" s="92">
        <f t="shared" si="5"/>
        <v>100</v>
      </c>
    </row>
    <row r="103" spans="1:13" s="103" customFormat="1" ht="24">
      <c r="A103" s="41">
        <v>93</v>
      </c>
      <c r="B103" s="6"/>
      <c r="C103" s="6"/>
      <c r="D103" s="6"/>
      <c r="E103" s="6"/>
      <c r="F103" s="6"/>
      <c r="G103" s="6"/>
      <c r="H103" s="6"/>
      <c r="I103" s="6"/>
      <c r="J103" s="51" t="s">
        <v>575</v>
      </c>
      <c r="K103" s="87">
        <v>30050700</v>
      </c>
      <c r="L103" s="82">
        <f>2708859.18+18565269</f>
        <v>21274128.18</v>
      </c>
      <c r="M103" s="92">
        <f t="shared" si="5"/>
        <v>70.794118539667963</v>
      </c>
    </row>
    <row r="104" spans="1:13" s="103" customFormat="1" ht="36">
      <c r="A104" s="41">
        <v>94</v>
      </c>
      <c r="B104" s="6"/>
      <c r="C104" s="6"/>
      <c r="D104" s="6"/>
      <c r="E104" s="6"/>
      <c r="F104" s="6"/>
      <c r="G104" s="6"/>
      <c r="H104" s="6"/>
      <c r="I104" s="6"/>
      <c r="J104" s="51" t="s">
        <v>576</v>
      </c>
      <c r="K104" s="87">
        <v>122400</v>
      </c>
      <c r="L104" s="87">
        <v>122400</v>
      </c>
      <c r="M104" s="92">
        <f t="shared" si="5"/>
        <v>100</v>
      </c>
    </row>
    <row r="105" spans="1:13" s="104" customFormat="1" ht="24">
      <c r="A105" s="41">
        <v>95</v>
      </c>
      <c r="B105" s="6"/>
      <c r="C105" s="6"/>
      <c r="D105" s="6"/>
      <c r="E105" s="6"/>
      <c r="F105" s="6"/>
      <c r="G105" s="6"/>
      <c r="H105" s="6"/>
      <c r="I105" s="6"/>
      <c r="J105" s="51" t="s">
        <v>623</v>
      </c>
      <c r="K105" s="87">
        <v>118900</v>
      </c>
      <c r="L105" s="82">
        <v>118900</v>
      </c>
      <c r="M105" s="92">
        <f t="shared" si="5"/>
        <v>100</v>
      </c>
    </row>
    <row r="106" spans="1:13" s="104" customFormat="1" ht="24">
      <c r="A106" s="41">
        <v>96</v>
      </c>
      <c r="B106" s="6"/>
      <c r="C106" s="6"/>
      <c r="D106" s="6"/>
      <c r="E106" s="6"/>
      <c r="F106" s="6"/>
      <c r="G106" s="6"/>
      <c r="H106" s="6"/>
      <c r="I106" s="6"/>
      <c r="J106" s="51" t="s">
        <v>739</v>
      </c>
      <c r="K106" s="87">
        <v>2650000</v>
      </c>
      <c r="L106" s="82">
        <v>0</v>
      </c>
      <c r="M106" s="92">
        <v>0</v>
      </c>
    </row>
    <row r="107" spans="1:13" s="104" customFormat="1" ht="23.25" customHeight="1">
      <c r="A107" s="41">
        <v>97</v>
      </c>
      <c r="B107" s="12" t="s">
        <v>0</v>
      </c>
      <c r="C107" s="12" t="s">
        <v>206</v>
      </c>
      <c r="D107" s="12" t="s">
        <v>168</v>
      </c>
      <c r="E107" s="12" t="s">
        <v>359</v>
      </c>
      <c r="F107" s="12" t="s">
        <v>0</v>
      </c>
      <c r="G107" s="12" t="s">
        <v>164</v>
      </c>
      <c r="H107" s="12" t="s">
        <v>130</v>
      </c>
      <c r="I107" s="12" t="s">
        <v>416</v>
      </c>
      <c r="J107" s="51" t="s">
        <v>232</v>
      </c>
      <c r="K107" s="87">
        <f>K108+K110+K123+K127+K131+K125+K129</f>
        <v>191174600</v>
      </c>
      <c r="L107" s="87">
        <f>L108+L110+L123+L127+L131+L125+L129</f>
        <v>108193016.03</v>
      </c>
      <c r="M107" s="92">
        <f t="shared" si="5"/>
        <v>56.593823672182396</v>
      </c>
    </row>
    <row r="108" spans="1:13" s="104" customFormat="1" ht="36">
      <c r="A108" s="41">
        <v>98</v>
      </c>
      <c r="B108" s="6" t="s">
        <v>0</v>
      </c>
      <c r="C108" s="12" t="s">
        <v>206</v>
      </c>
      <c r="D108" s="12" t="s">
        <v>168</v>
      </c>
      <c r="E108" s="12" t="s">
        <v>359</v>
      </c>
      <c r="F108" s="12" t="s">
        <v>216</v>
      </c>
      <c r="G108" s="12" t="s">
        <v>164</v>
      </c>
      <c r="H108" s="12" t="s">
        <v>130</v>
      </c>
      <c r="I108" s="12" t="s">
        <v>416</v>
      </c>
      <c r="J108" s="51" t="s">
        <v>382</v>
      </c>
      <c r="K108" s="80">
        <f>K109</f>
        <v>14630000</v>
      </c>
      <c r="L108" s="80">
        <f>L109</f>
        <v>7961359.5199999996</v>
      </c>
      <c r="M108" s="92">
        <f t="shared" si="5"/>
        <v>54.418041831852356</v>
      </c>
    </row>
    <row r="109" spans="1:13" s="104" customFormat="1" ht="36">
      <c r="A109" s="41">
        <v>99</v>
      </c>
      <c r="B109" s="6" t="s">
        <v>129</v>
      </c>
      <c r="C109" s="12" t="s">
        <v>206</v>
      </c>
      <c r="D109" s="12" t="s">
        <v>168</v>
      </c>
      <c r="E109" s="12" t="s">
        <v>359</v>
      </c>
      <c r="F109" s="12" t="s">
        <v>216</v>
      </c>
      <c r="G109" s="12" t="s">
        <v>181</v>
      </c>
      <c r="H109" s="12" t="s">
        <v>130</v>
      </c>
      <c r="I109" s="12" t="s">
        <v>416</v>
      </c>
      <c r="J109" s="51" t="s">
        <v>217</v>
      </c>
      <c r="K109" s="80">
        <v>14630000</v>
      </c>
      <c r="L109" s="82">
        <v>7961359.5199999996</v>
      </c>
      <c r="M109" s="92">
        <f t="shared" si="5"/>
        <v>54.418041831852356</v>
      </c>
    </row>
    <row r="110" spans="1:13" s="104" customFormat="1" ht="24">
      <c r="A110" s="41">
        <v>100</v>
      </c>
      <c r="B110" s="6" t="s">
        <v>0</v>
      </c>
      <c r="C110" s="12" t="s">
        <v>206</v>
      </c>
      <c r="D110" s="12" t="s">
        <v>168</v>
      </c>
      <c r="E110" s="12" t="s">
        <v>359</v>
      </c>
      <c r="F110" s="12" t="s">
        <v>218</v>
      </c>
      <c r="G110" s="12" t="s">
        <v>164</v>
      </c>
      <c r="H110" s="12" t="s">
        <v>130</v>
      </c>
      <c r="I110" s="12" t="s">
        <v>416</v>
      </c>
      <c r="J110" s="51" t="s">
        <v>219</v>
      </c>
      <c r="K110" s="80">
        <f>K112</f>
        <v>14913400</v>
      </c>
      <c r="L110" s="80">
        <f>L112</f>
        <v>10285728.359999999</v>
      </c>
      <c r="M110" s="92">
        <f t="shared" si="5"/>
        <v>68.969707511365613</v>
      </c>
    </row>
    <row r="111" spans="1:13" s="104" customFormat="1">
      <c r="A111" s="41">
        <v>101</v>
      </c>
      <c r="B111" s="6"/>
      <c r="C111" s="12"/>
      <c r="D111" s="12"/>
      <c r="E111" s="12"/>
      <c r="F111" s="12"/>
      <c r="G111" s="12"/>
      <c r="H111" s="12"/>
      <c r="I111" s="12"/>
      <c r="J111" s="51" t="s">
        <v>210</v>
      </c>
      <c r="K111" s="80"/>
      <c r="L111" s="82"/>
      <c r="M111" s="92"/>
    </row>
    <row r="112" spans="1:13" s="104" customFormat="1" ht="24">
      <c r="A112" s="41">
        <v>102</v>
      </c>
      <c r="B112" s="6" t="s">
        <v>129</v>
      </c>
      <c r="C112" s="12" t="s">
        <v>206</v>
      </c>
      <c r="D112" s="12" t="s">
        <v>168</v>
      </c>
      <c r="E112" s="12" t="s">
        <v>359</v>
      </c>
      <c r="F112" s="12" t="s">
        <v>218</v>
      </c>
      <c r="G112" s="12" t="s">
        <v>181</v>
      </c>
      <c r="H112" s="12" t="s">
        <v>130</v>
      </c>
      <c r="I112" s="12" t="s">
        <v>416</v>
      </c>
      <c r="J112" s="51" t="s">
        <v>220</v>
      </c>
      <c r="K112" s="80">
        <f>K114+K115+K116+K117+K118+K119+K120+K122+K121</f>
        <v>14913400</v>
      </c>
      <c r="L112" s="80">
        <f>L114+L115+L116+L117+L118+L119+L120+L122+L121</f>
        <v>10285728.359999999</v>
      </c>
      <c r="M112" s="92">
        <f>L112/K112*100</f>
        <v>68.969707511365613</v>
      </c>
    </row>
    <row r="113" spans="1:13" s="104" customFormat="1">
      <c r="A113" s="41">
        <v>103</v>
      </c>
      <c r="B113" s="6"/>
      <c r="C113" s="12"/>
      <c r="D113" s="12"/>
      <c r="E113" s="12"/>
      <c r="F113" s="12"/>
      <c r="G113" s="12"/>
      <c r="H113" s="12"/>
      <c r="I113" s="12"/>
      <c r="J113" s="51" t="s">
        <v>210</v>
      </c>
      <c r="K113" s="80"/>
      <c r="L113" s="82"/>
      <c r="M113" s="92"/>
    </row>
    <row r="114" spans="1:13" s="42" customFormat="1" ht="48">
      <c r="A114" s="41">
        <v>104</v>
      </c>
      <c r="B114" s="6"/>
      <c r="C114" s="12"/>
      <c r="D114" s="12"/>
      <c r="E114" s="12"/>
      <c r="F114" s="12"/>
      <c r="G114" s="12"/>
      <c r="H114" s="12"/>
      <c r="I114" s="12"/>
      <c r="J114" s="51" t="s">
        <v>383</v>
      </c>
      <c r="K114" s="80">
        <v>68000</v>
      </c>
      <c r="L114" s="82">
        <v>34000</v>
      </c>
      <c r="M114" s="90">
        <f>L114/K114*100</f>
        <v>50</v>
      </c>
    </row>
    <row r="115" spans="1:13" s="43" customFormat="1" ht="60">
      <c r="A115" s="41">
        <v>105</v>
      </c>
      <c r="B115" s="6"/>
      <c r="C115" s="12"/>
      <c r="D115" s="12"/>
      <c r="E115" s="12"/>
      <c r="F115" s="12"/>
      <c r="G115" s="12"/>
      <c r="H115" s="12"/>
      <c r="I115" s="12"/>
      <c r="J115" s="51" t="s">
        <v>221</v>
      </c>
      <c r="K115" s="80">
        <v>200</v>
      </c>
      <c r="L115" s="85">
        <v>200</v>
      </c>
      <c r="M115" s="92">
        <f t="shared" ref="M115:M120" si="6">L115/K115*100</f>
        <v>100</v>
      </c>
    </row>
    <row r="116" spans="1:13" s="42" customFormat="1" ht="84.75" customHeight="1">
      <c r="A116" s="41">
        <v>106</v>
      </c>
      <c r="B116" s="6"/>
      <c r="C116" s="12"/>
      <c r="D116" s="12"/>
      <c r="E116" s="12"/>
      <c r="F116" s="12"/>
      <c r="G116" s="12"/>
      <c r="H116" s="12"/>
      <c r="I116" s="12"/>
      <c r="J116" s="51" t="s">
        <v>222</v>
      </c>
      <c r="K116" s="80">
        <v>200</v>
      </c>
      <c r="L116" s="82">
        <v>153.36000000000001</v>
      </c>
      <c r="M116" s="92">
        <f t="shared" si="6"/>
        <v>76.680000000000007</v>
      </c>
    </row>
    <row r="117" spans="1:13" s="42" customFormat="1" ht="36">
      <c r="A117" s="41">
        <v>107</v>
      </c>
      <c r="B117" s="6"/>
      <c r="C117" s="12"/>
      <c r="D117" s="12"/>
      <c r="E117" s="12"/>
      <c r="F117" s="12"/>
      <c r="G117" s="12"/>
      <c r="H117" s="12"/>
      <c r="I117" s="12"/>
      <c r="J117" s="51" t="s">
        <v>223</v>
      </c>
      <c r="K117" s="80">
        <v>115200</v>
      </c>
      <c r="L117" s="85">
        <v>115200</v>
      </c>
      <c r="M117" s="92">
        <f t="shared" si="6"/>
        <v>100</v>
      </c>
    </row>
    <row r="118" spans="1:13" s="42" customFormat="1" ht="59.25" customHeight="1">
      <c r="A118" s="41">
        <v>108</v>
      </c>
      <c r="B118" s="6"/>
      <c r="C118" s="12"/>
      <c r="D118" s="12"/>
      <c r="E118" s="12"/>
      <c r="F118" s="12"/>
      <c r="G118" s="12"/>
      <c r="H118" s="12"/>
      <c r="I118" s="12"/>
      <c r="J118" s="51" t="s">
        <v>224</v>
      </c>
      <c r="K118" s="80">
        <v>256000</v>
      </c>
      <c r="L118" s="82">
        <v>0</v>
      </c>
      <c r="M118" s="92">
        <f t="shared" si="6"/>
        <v>0</v>
      </c>
    </row>
    <row r="119" spans="1:13" s="42" customFormat="1" ht="48" customHeight="1">
      <c r="A119" s="41">
        <v>109</v>
      </c>
      <c r="B119" s="6"/>
      <c r="C119" s="12"/>
      <c r="D119" s="12"/>
      <c r="E119" s="12"/>
      <c r="F119" s="12"/>
      <c r="G119" s="12"/>
      <c r="H119" s="12"/>
      <c r="I119" s="12"/>
      <c r="J119" s="51" t="s">
        <v>225</v>
      </c>
      <c r="K119" s="80">
        <v>13843700</v>
      </c>
      <c r="L119" s="85">
        <v>9520475</v>
      </c>
      <c r="M119" s="92">
        <f t="shared" si="6"/>
        <v>68.771173891372968</v>
      </c>
    </row>
    <row r="120" spans="1:13" ht="48">
      <c r="A120" s="41">
        <v>110</v>
      </c>
      <c r="B120" s="6"/>
      <c r="C120" s="12"/>
      <c r="D120" s="12"/>
      <c r="E120" s="12"/>
      <c r="F120" s="12"/>
      <c r="G120" s="12"/>
      <c r="H120" s="12"/>
      <c r="I120" s="12"/>
      <c r="J120" s="51" t="s">
        <v>529</v>
      </c>
      <c r="K120" s="80">
        <v>199200</v>
      </c>
      <c r="L120" s="82">
        <v>192900</v>
      </c>
      <c r="M120" s="92">
        <f t="shared" si="6"/>
        <v>96.837349397590373</v>
      </c>
    </row>
    <row r="121" spans="1:13" ht="48">
      <c r="A121" s="41">
        <v>111</v>
      </c>
      <c r="B121" s="6"/>
      <c r="C121" s="12"/>
      <c r="D121" s="12"/>
      <c r="E121" s="12"/>
      <c r="F121" s="12"/>
      <c r="G121" s="12"/>
      <c r="H121" s="12"/>
      <c r="I121" s="12"/>
      <c r="J121" s="51" t="s">
        <v>577</v>
      </c>
      <c r="K121" s="80">
        <v>8100</v>
      </c>
      <c r="L121" s="82">
        <v>0</v>
      </c>
      <c r="M121" s="92">
        <f t="shared" ref="M121:M128" si="7">L121/K121*100</f>
        <v>0</v>
      </c>
    </row>
    <row r="122" spans="1:13" ht="84">
      <c r="A122" s="41">
        <v>112</v>
      </c>
      <c r="B122" s="6"/>
      <c r="C122" s="12"/>
      <c r="D122" s="12"/>
      <c r="E122" s="12"/>
      <c r="F122" s="12"/>
      <c r="G122" s="12"/>
      <c r="H122" s="12"/>
      <c r="I122" s="12"/>
      <c r="J122" s="51" t="s">
        <v>417</v>
      </c>
      <c r="K122" s="80">
        <v>422800</v>
      </c>
      <c r="L122" s="82">
        <v>422800</v>
      </c>
      <c r="M122" s="92">
        <f t="shared" si="7"/>
        <v>100</v>
      </c>
    </row>
    <row r="123" spans="1:13" ht="39" customHeight="1">
      <c r="A123" s="41">
        <v>113</v>
      </c>
      <c r="B123" s="6" t="s">
        <v>0</v>
      </c>
      <c r="C123" s="12" t="s">
        <v>206</v>
      </c>
      <c r="D123" s="12" t="s">
        <v>168</v>
      </c>
      <c r="E123" s="12" t="s">
        <v>360</v>
      </c>
      <c r="F123" s="12" t="s">
        <v>361</v>
      </c>
      <c r="G123" s="12" t="s">
        <v>164</v>
      </c>
      <c r="H123" s="12" t="s">
        <v>130</v>
      </c>
      <c r="I123" s="12" t="s">
        <v>416</v>
      </c>
      <c r="J123" s="51" t="s">
        <v>578</v>
      </c>
      <c r="K123" s="80">
        <f>K124</f>
        <v>672900</v>
      </c>
      <c r="L123" s="80">
        <f>L124</f>
        <v>311940.90000000002</v>
      </c>
      <c r="M123" s="92">
        <f t="shared" si="7"/>
        <v>46.357690592955862</v>
      </c>
    </row>
    <row r="124" spans="1:13" ht="49.5" customHeight="1">
      <c r="A124" s="41">
        <v>114</v>
      </c>
      <c r="B124" s="6" t="s">
        <v>129</v>
      </c>
      <c r="C124" s="12" t="s">
        <v>206</v>
      </c>
      <c r="D124" s="12" t="s">
        <v>168</v>
      </c>
      <c r="E124" s="12" t="s">
        <v>360</v>
      </c>
      <c r="F124" s="12" t="s">
        <v>361</v>
      </c>
      <c r="G124" s="12" t="s">
        <v>181</v>
      </c>
      <c r="H124" s="12" t="s">
        <v>130</v>
      </c>
      <c r="I124" s="12" t="s">
        <v>416</v>
      </c>
      <c r="J124" s="51" t="s">
        <v>579</v>
      </c>
      <c r="K124" s="80">
        <v>672900</v>
      </c>
      <c r="L124" s="82">
        <v>311940.90000000002</v>
      </c>
      <c r="M124" s="92">
        <f t="shared" si="7"/>
        <v>46.357690592955862</v>
      </c>
    </row>
    <row r="125" spans="1:13" ht="24.75" customHeight="1">
      <c r="A125" s="41">
        <v>115</v>
      </c>
      <c r="B125" s="6" t="s">
        <v>0</v>
      </c>
      <c r="C125" s="12" t="s">
        <v>206</v>
      </c>
      <c r="D125" s="12" t="s">
        <v>168</v>
      </c>
      <c r="E125" s="12" t="s">
        <v>360</v>
      </c>
      <c r="F125" s="12" t="s">
        <v>4</v>
      </c>
      <c r="G125" s="12" t="s">
        <v>164</v>
      </c>
      <c r="H125" s="12" t="s">
        <v>130</v>
      </c>
      <c r="I125" s="12" t="s">
        <v>416</v>
      </c>
      <c r="J125" s="51" t="s">
        <v>530</v>
      </c>
      <c r="K125" s="80">
        <f>K126</f>
        <v>700</v>
      </c>
      <c r="L125" s="80">
        <f>L126</f>
        <v>700</v>
      </c>
      <c r="M125" s="92">
        <f t="shared" si="7"/>
        <v>100</v>
      </c>
    </row>
    <row r="126" spans="1:13" ht="49.5" customHeight="1">
      <c r="A126" s="41">
        <v>116</v>
      </c>
      <c r="B126" s="6" t="s">
        <v>129</v>
      </c>
      <c r="C126" s="12" t="s">
        <v>206</v>
      </c>
      <c r="D126" s="12" t="s">
        <v>168</v>
      </c>
      <c r="E126" s="12" t="s">
        <v>360</v>
      </c>
      <c r="F126" s="12" t="s">
        <v>4</v>
      </c>
      <c r="G126" s="12" t="s">
        <v>181</v>
      </c>
      <c r="H126" s="12" t="s">
        <v>130</v>
      </c>
      <c r="I126" s="12" t="s">
        <v>416</v>
      </c>
      <c r="J126" s="51" t="s">
        <v>531</v>
      </c>
      <c r="K126" s="80">
        <v>700</v>
      </c>
      <c r="L126" s="82">
        <v>700</v>
      </c>
      <c r="M126" s="92">
        <f t="shared" si="7"/>
        <v>100</v>
      </c>
    </row>
    <row r="127" spans="1:13" ht="24">
      <c r="A127" s="41">
        <v>117</v>
      </c>
      <c r="B127" s="12" t="s">
        <v>0</v>
      </c>
      <c r="C127" s="12" t="s">
        <v>206</v>
      </c>
      <c r="D127" s="12" t="s">
        <v>168</v>
      </c>
      <c r="E127" s="12" t="s">
        <v>360</v>
      </c>
      <c r="F127" s="12" t="s">
        <v>177</v>
      </c>
      <c r="G127" s="12" t="s">
        <v>164</v>
      </c>
      <c r="H127" s="12" t="s">
        <v>130</v>
      </c>
      <c r="I127" s="12" t="s">
        <v>416</v>
      </c>
      <c r="J127" s="51" t="s">
        <v>214</v>
      </c>
      <c r="K127" s="80">
        <f>K128</f>
        <v>6760800</v>
      </c>
      <c r="L127" s="80">
        <f>L128</f>
        <v>3993487.25</v>
      </c>
      <c r="M127" s="92">
        <f t="shared" si="7"/>
        <v>59.068264850313568</v>
      </c>
    </row>
    <row r="128" spans="1:13" ht="24">
      <c r="A128" s="41">
        <v>118</v>
      </c>
      <c r="B128" s="12" t="s">
        <v>129</v>
      </c>
      <c r="C128" s="12" t="s">
        <v>206</v>
      </c>
      <c r="D128" s="12" t="s">
        <v>168</v>
      </c>
      <c r="E128" s="12" t="s">
        <v>360</v>
      </c>
      <c r="F128" s="12" t="s">
        <v>177</v>
      </c>
      <c r="G128" s="12" t="s">
        <v>181</v>
      </c>
      <c r="H128" s="12" t="s">
        <v>130</v>
      </c>
      <c r="I128" s="12" t="s">
        <v>416</v>
      </c>
      <c r="J128" s="51" t="s">
        <v>215</v>
      </c>
      <c r="K128" s="80">
        <v>6760800</v>
      </c>
      <c r="L128" s="82">
        <v>3993487.25</v>
      </c>
      <c r="M128" s="92">
        <f t="shared" si="7"/>
        <v>59.068264850313568</v>
      </c>
    </row>
    <row r="129" spans="1:13" ht="48.75" customHeight="1">
      <c r="A129" s="41">
        <v>119</v>
      </c>
      <c r="B129" s="12" t="s">
        <v>0</v>
      </c>
      <c r="C129" s="12" t="s">
        <v>206</v>
      </c>
      <c r="D129" s="12" t="s">
        <v>168</v>
      </c>
      <c r="E129" s="12" t="s">
        <v>360</v>
      </c>
      <c r="F129" s="12" t="s">
        <v>418</v>
      </c>
      <c r="G129" s="12" t="s">
        <v>164</v>
      </c>
      <c r="H129" s="12" t="s">
        <v>130</v>
      </c>
      <c r="I129" s="12" t="s">
        <v>416</v>
      </c>
      <c r="J129" s="51" t="s">
        <v>580</v>
      </c>
      <c r="K129" s="80">
        <f>K130</f>
        <v>44800</v>
      </c>
      <c r="L129" s="80">
        <f>L130</f>
        <v>44800</v>
      </c>
      <c r="M129" s="92">
        <f>L129/K129*100</f>
        <v>100</v>
      </c>
    </row>
    <row r="130" spans="1:13" ht="36">
      <c r="A130" s="41">
        <v>120</v>
      </c>
      <c r="B130" s="12" t="s">
        <v>129</v>
      </c>
      <c r="C130" s="12" t="s">
        <v>206</v>
      </c>
      <c r="D130" s="12" t="s">
        <v>168</v>
      </c>
      <c r="E130" s="12" t="s">
        <v>360</v>
      </c>
      <c r="F130" s="12" t="s">
        <v>418</v>
      </c>
      <c r="G130" s="12" t="s">
        <v>181</v>
      </c>
      <c r="H130" s="12" t="s">
        <v>130</v>
      </c>
      <c r="I130" s="12" t="s">
        <v>416</v>
      </c>
      <c r="J130" s="51" t="s">
        <v>419</v>
      </c>
      <c r="K130" s="80">
        <v>44800</v>
      </c>
      <c r="L130" s="82">
        <v>44800</v>
      </c>
      <c r="M130" s="92">
        <f>L130/K130*100</f>
        <v>100</v>
      </c>
    </row>
    <row r="131" spans="1:13">
      <c r="A131" s="41">
        <v>121</v>
      </c>
      <c r="B131" s="6" t="s">
        <v>0</v>
      </c>
      <c r="C131" s="12" t="s">
        <v>206</v>
      </c>
      <c r="D131" s="12" t="s">
        <v>168</v>
      </c>
      <c r="E131" s="12" t="s">
        <v>362</v>
      </c>
      <c r="F131" s="12" t="s">
        <v>212</v>
      </c>
      <c r="G131" s="12" t="s">
        <v>164</v>
      </c>
      <c r="H131" s="12" t="s">
        <v>130</v>
      </c>
      <c r="I131" s="12" t="s">
        <v>416</v>
      </c>
      <c r="J131" s="51" t="s">
        <v>226</v>
      </c>
      <c r="K131" s="80">
        <f>K132</f>
        <v>154152000</v>
      </c>
      <c r="L131" s="80">
        <f>L132</f>
        <v>85595000</v>
      </c>
      <c r="M131" s="92">
        <f>L131/K131*100</f>
        <v>55.526363589184704</v>
      </c>
    </row>
    <row r="132" spans="1:13">
      <c r="A132" s="41">
        <v>122</v>
      </c>
      <c r="B132" s="6" t="s">
        <v>129</v>
      </c>
      <c r="C132" s="12" t="s">
        <v>206</v>
      </c>
      <c r="D132" s="12" t="s">
        <v>168</v>
      </c>
      <c r="E132" s="12" t="s">
        <v>362</v>
      </c>
      <c r="F132" s="12" t="s">
        <v>212</v>
      </c>
      <c r="G132" s="12" t="s">
        <v>181</v>
      </c>
      <c r="H132" s="12" t="s">
        <v>130</v>
      </c>
      <c r="I132" s="12" t="s">
        <v>416</v>
      </c>
      <c r="J132" s="51" t="s">
        <v>227</v>
      </c>
      <c r="K132" s="80">
        <f>K135+K134</f>
        <v>154152000</v>
      </c>
      <c r="L132" s="80">
        <f>L135+L134</f>
        <v>85595000</v>
      </c>
      <c r="M132" s="92">
        <f>L132/K132*100</f>
        <v>55.526363589184704</v>
      </c>
    </row>
    <row r="133" spans="1:13">
      <c r="A133" s="41">
        <v>123</v>
      </c>
      <c r="B133" s="6"/>
      <c r="C133" s="12"/>
      <c r="D133" s="12"/>
      <c r="E133" s="12"/>
      <c r="F133" s="12"/>
      <c r="G133" s="12"/>
      <c r="H133" s="12"/>
      <c r="I133" s="12"/>
      <c r="J133" s="51" t="s">
        <v>210</v>
      </c>
      <c r="K133" s="80"/>
      <c r="L133" s="87"/>
      <c r="M133" s="92"/>
    </row>
    <row r="134" spans="1:13" ht="48" customHeight="1">
      <c r="A134" s="41">
        <v>124</v>
      </c>
      <c r="B134" s="6"/>
      <c r="C134" s="12"/>
      <c r="D134" s="12"/>
      <c r="E134" s="12"/>
      <c r="F134" s="12"/>
      <c r="G134" s="12"/>
      <c r="H134" s="12"/>
      <c r="I134" s="12"/>
      <c r="J134" s="51" t="s">
        <v>228</v>
      </c>
      <c r="K134" s="80">
        <v>76829000</v>
      </c>
      <c r="L134" s="82">
        <v>39503000</v>
      </c>
      <c r="M134" s="92">
        <f t="shared" ref="M134:M142" si="8">L134/K134*100</f>
        <v>51.416782725273016</v>
      </c>
    </row>
    <row r="135" spans="1:13" ht="81.75" customHeight="1">
      <c r="A135" s="41">
        <v>125</v>
      </c>
      <c r="B135" s="6"/>
      <c r="C135" s="12"/>
      <c r="D135" s="12"/>
      <c r="E135" s="12"/>
      <c r="F135" s="12"/>
      <c r="G135" s="12"/>
      <c r="H135" s="12"/>
      <c r="I135" s="12"/>
      <c r="J135" s="51" t="s">
        <v>229</v>
      </c>
      <c r="K135" s="80">
        <v>77323000</v>
      </c>
      <c r="L135" s="82">
        <v>46092000</v>
      </c>
      <c r="M135" s="92">
        <f t="shared" si="8"/>
        <v>59.609689225715499</v>
      </c>
    </row>
    <row r="136" spans="1:13">
      <c r="A136" s="41">
        <v>126</v>
      </c>
      <c r="B136" s="6" t="s">
        <v>0</v>
      </c>
      <c r="C136" s="12" t="s">
        <v>206</v>
      </c>
      <c r="D136" s="12" t="s">
        <v>168</v>
      </c>
      <c r="E136" s="12" t="s">
        <v>375</v>
      </c>
      <c r="F136" s="12" t="s">
        <v>0</v>
      </c>
      <c r="G136" s="12" t="s">
        <v>164</v>
      </c>
      <c r="H136" s="12" t="s">
        <v>130</v>
      </c>
      <c r="I136" s="12" t="s">
        <v>416</v>
      </c>
      <c r="J136" s="51" t="s">
        <v>376</v>
      </c>
      <c r="K136" s="80">
        <f>K141+K137+K139</f>
        <v>116219900</v>
      </c>
      <c r="L136" s="80">
        <f>L141+L137+L139</f>
        <v>107058008.61</v>
      </c>
      <c r="M136" s="92">
        <f t="shared" si="8"/>
        <v>92.116761940080821</v>
      </c>
    </row>
    <row r="137" spans="1:13" ht="60.75" customHeight="1">
      <c r="A137" s="41">
        <v>127</v>
      </c>
      <c r="B137" s="6" t="s">
        <v>0</v>
      </c>
      <c r="C137" s="12" t="s">
        <v>206</v>
      </c>
      <c r="D137" s="12" t="s">
        <v>168</v>
      </c>
      <c r="E137" s="12" t="s">
        <v>532</v>
      </c>
      <c r="F137" s="12" t="s">
        <v>624</v>
      </c>
      <c r="G137" s="12" t="s">
        <v>164</v>
      </c>
      <c r="H137" s="12" t="s">
        <v>130</v>
      </c>
      <c r="I137" s="12" t="s">
        <v>416</v>
      </c>
      <c r="J137" s="51" t="s">
        <v>625</v>
      </c>
      <c r="K137" s="80">
        <f>K138</f>
        <v>686900</v>
      </c>
      <c r="L137" s="80">
        <f>L138</f>
        <v>436965.06</v>
      </c>
      <c r="M137" s="92">
        <f t="shared" si="8"/>
        <v>63.614071917309658</v>
      </c>
    </row>
    <row r="138" spans="1:13" s="102" customFormat="1" ht="61.5" customHeight="1">
      <c r="A138" s="41">
        <v>128</v>
      </c>
      <c r="B138" s="6" t="s">
        <v>129</v>
      </c>
      <c r="C138" s="12" t="s">
        <v>206</v>
      </c>
      <c r="D138" s="12" t="s">
        <v>168</v>
      </c>
      <c r="E138" s="12" t="s">
        <v>532</v>
      </c>
      <c r="F138" s="12" t="s">
        <v>624</v>
      </c>
      <c r="G138" s="12" t="s">
        <v>181</v>
      </c>
      <c r="H138" s="12" t="s">
        <v>130</v>
      </c>
      <c r="I138" s="12" t="s">
        <v>416</v>
      </c>
      <c r="J138" s="51" t="s">
        <v>626</v>
      </c>
      <c r="K138" s="80">
        <v>686900</v>
      </c>
      <c r="L138" s="80">
        <v>436965.06</v>
      </c>
      <c r="M138" s="92">
        <f t="shared" si="8"/>
        <v>63.614071917309658</v>
      </c>
    </row>
    <row r="139" spans="1:13" s="105" customFormat="1" ht="84.75" customHeight="1">
      <c r="A139" s="41">
        <v>129</v>
      </c>
      <c r="B139" s="6" t="s">
        <v>0</v>
      </c>
      <c r="C139" s="12" t="s">
        <v>206</v>
      </c>
      <c r="D139" s="12" t="s">
        <v>168</v>
      </c>
      <c r="E139" s="12" t="s">
        <v>532</v>
      </c>
      <c r="F139" s="12" t="s">
        <v>533</v>
      </c>
      <c r="G139" s="12" t="s">
        <v>164</v>
      </c>
      <c r="H139" s="12" t="s">
        <v>130</v>
      </c>
      <c r="I139" s="12" t="s">
        <v>416</v>
      </c>
      <c r="J139" s="51" t="s">
        <v>627</v>
      </c>
      <c r="K139" s="80">
        <f>K140</f>
        <v>6019000</v>
      </c>
      <c r="L139" s="80">
        <f>L140</f>
        <v>4004383.2</v>
      </c>
      <c r="M139" s="92">
        <f t="shared" si="8"/>
        <v>66.529044691809275</v>
      </c>
    </row>
    <row r="140" spans="1:13" ht="95.25" customHeight="1">
      <c r="A140" s="41">
        <v>130</v>
      </c>
      <c r="B140" s="6" t="s">
        <v>129</v>
      </c>
      <c r="C140" s="12" t="s">
        <v>206</v>
      </c>
      <c r="D140" s="12" t="s">
        <v>168</v>
      </c>
      <c r="E140" s="12" t="s">
        <v>532</v>
      </c>
      <c r="F140" s="12" t="s">
        <v>533</v>
      </c>
      <c r="G140" s="12" t="s">
        <v>181</v>
      </c>
      <c r="H140" s="12" t="s">
        <v>130</v>
      </c>
      <c r="I140" s="12" t="s">
        <v>416</v>
      </c>
      <c r="J140" s="51" t="s">
        <v>628</v>
      </c>
      <c r="K140" s="80">
        <v>6019000</v>
      </c>
      <c r="L140" s="82">
        <v>4004383.2</v>
      </c>
      <c r="M140" s="92">
        <f t="shared" si="8"/>
        <v>66.529044691809275</v>
      </c>
    </row>
    <row r="141" spans="1:13" ht="15.75" customHeight="1">
      <c r="A141" s="41">
        <v>131</v>
      </c>
      <c r="B141" s="6" t="s">
        <v>0</v>
      </c>
      <c r="C141" s="12" t="s">
        <v>206</v>
      </c>
      <c r="D141" s="12" t="s">
        <v>168</v>
      </c>
      <c r="E141" s="12" t="s">
        <v>377</v>
      </c>
      <c r="F141" s="12" t="s">
        <v>212</v>
      </c>
      <c r="G141" s="12" t="s">
        <v>164</v>
      </c>
      <c r="H141" s="12" t="s">
        <v>130</v>
      </c>
      <c r="I141" s="12" t="s">
        <v>416</v>
      </c>
      <c r="J141" s="51" t="s">
        <v>581</v>
      </c>
      <c r="K141" s="80">
        <f>K142</f>
        <v>109514000</v>
      </c>
      <c r="L141" s="80">
        <f>L142</f>
        <v>102616660.34999999</v>
      </c>
      <c r="M141" s="92">
        <f t="shared" si="8"/>
        <v>93.701864921379908</v>
      </c>
    </row>
    <row r="142" spans="1:13" ht="24.75" customHeight="1">
      <c r="A142" s="41">
        <v>132</v>
      </c>
      <c r="B142" s="6" t="s">
        <v>129</v>
      </c>
      <c r="C142" s="12" t="s">
        <v>206</v>
      </c>
      <c r="D142" s="12" t="s">
        <v>168</v>
      </c>
      <c r="E142" s="12" t="s">
        <v>377</v>
      </c>
      <c r="F142" s="12" t="s">
        <v>212</v>
      </c>
      <c r="G142" s="12" t="s">
        <v>181</v>
      </c>
      <c r="H142" s="12" t="s">
        <v>130</v>
      </c>
      <c r="I142" s="12" t="s">
        <v>416</v>
      </c>
      <c r="J142" s="51" t="s">
        <v>582</v>
      </c>
      <c r="K142" s="80">
        <f>K146+K148+K144+K145+K147+K149</f>
        <v>109514000</v>
      </c>
      <c r="L142" s="80">
        <f>L146+L148+L144+L145+L147+L149</f>
        <v>102616660.34999999</v>
      </c>
      <c r="M142" s="92">
        <f t="shared" si="8"/>
        <v>93.701864921379908</v>
      </c>
    </row>
    <row r="143" spans="1:13">
      <c r="A143" s="41">
        <v>133</v>
      </c>
      <c r="B143" s="6"/>
      <c r="C143" s="12"/>
      <c r="D143" s="12"/>
      <c r="E143" s="12"/>
      <c r="F143" s="12"/>
      <c r="G143" s="12"/>
      <c r="H143" s="12"/>
      <c r="I143" s="12"/>
      <c r="J143" s="51" t="s">
        <v>210</v>
      </c>
      <c r="K143" s="80"/>
      <c r="L143" s="82"/>
      <c r="M143" s="92"/>
    </row>
    <row r="144" spans="1:13" ht="36">
      <c r="A144" s="41">
        <v>134</v>
      </c>
      <c r="B144" s="6"/>
      <c r="C144" s="12"/>
      <c r="D144" s="12"/>
      <c r="E144" s="12"/>
      <c r="F144" s="12"/>
      <c r="G144" s="12"/>
      <c r="H144" s="12"/>
      <c r="I144" s="12"/>
      <c r="J144" s="51" t="s">
        <v>629</v>
      </c>
      <c r="K144" s="80">
        <v>100000000</v>
      </c>
      <c r="L144" s="82">
        <v>100000000</v>
      </c>
      <c r="M144" s="92">
        <f t="shared" ref="M144:M149" si="9">L144/K144*100</f>
        <v>100</v>
      </c>
    </row>
    <row r="145" spans="1:13" ht="60">
      <c r="A145" s="41">
        <v>135</v>
      </c>
      <c r="B145" s="6"/>
      <c r="C145" s="12"/>
      <c r="D145" s="12"/>
      <c r="E145" s="12"/>
      <c r="F145" s="12"/>
      <c r="G145" s="12"/>
      <c r="H145" s="12"/>
      <c r="I145" s="12"/>
      <c r="J145" s="51" t="s">
        <v>630</v>
      </c>
      <c r="K145" s="80">
        <v>6382000</v>
      </c>
      <c r="L145" s="82">
        <v>781660.35</v>
      </c>
      <c r="M145" s="92">
        <f t="shared" si="9"/>
        <v>12.247890159824507</v>
      </c>
    </row>
    <row r="146" spans="1:13" ht="96.75" customHeight="1">
      <c r="A146" s="41">
        <v>136</v>
      </c>
      <c r="B146" s="6"/>
      <c r="C146" s="12"/>
      <c r="D146" s="12"/>
      <c r="E146" s="12"/>
      <c r="F146" s="12"/>
      <c r="G146" s="12"/>
      <c r="H146" s="12"/>
      <c r="I146" s="12"/>
      <c r="J146" s="51" t="s">
        <v>583</v>
      </c>
      <c r="K146" s="80">
        <v>1812800</v>
      </c>
      <c r="L146" s="82">
        <v>906000</v>
      </c>
      <c r="M146" s="92">
        <f t="shared" si="9"/>
        <v>49.977934686672548</v>
      </c>
    </row>
    <row r="147" spans="1:13" ht="83.25" customHeight="1">
      <c r="A147" s="41">
        <v>137</v>
      </c>
      <c r="B147" s="6"/>
      <c r="C147" s="12"/>
      <c r="D147" s="12"/>
      <c r="E147" s="12"/>
      <c r="F147" s="12"/>
      <c r="G147" s="12"/>
      <c r="H147" s="12"/>
      <c r="I147" s="12"/>
      <c r="J147" s="51" t="s">
        <v>631</v>
      </c>
      <c r="K147" s="80">
        <v>281200</v>
      </c>
      <c r="L147" s="82">
        <v>141000</v>
      </c>
      <c r="M147" s="92">
        <f t="shared" si="9"/>
        <v>50.142247510668561</v>
      </c>
    </row>
    <row r="148" spans="1:13" ht="48">
      <c r="A148" s="41">
        <v>138</v>
      </c>
      <c r="B148" s="6"/>
      <c r="C148" s="12"/>
      <c r="D148" s="12"/>
      <c r="E148" s="12"/>
      <c r="F148" s="12"/>
      <c r="G148" s="12"/>
      <c r="H148" s="12"/>
      <c r="I148" s="12"/>
      <c r="J148" s="51" t="s">
        <v>584</v>
      </c>
      <c r="K148" s="80">
        <v>250000</v>
      </c>
      <c r="L148" s="82">
        <v>0</v>
      </c>
      <c r="M148" s="92">
        <f t="shared" si="9"/>
        <v>0</v>
      </c>
    </row>
    <row r="149" spans="1:13" ht="48">
      <c r="A149" s="41">
        <v>139</v>
      </c>
      <c r="B149" s="6"/>
      <c r="C149" s="12"/>
      <c r="D149" s="12"/>
      <c r="E149" s="12"/>
      <c r="F149" s="12"/>
      <c r="G149" s="12"/>
      <c r="H149" s="12"/>
      <c r="I149" s="12"/>
      <c r="J149" s="51" t="s">
        <v>632</v>
      </c>
      <c r="K149" s="80">
        <v>788000</v>
      </c>
      <c r="L149" s="80">
        <v>788000</v>
      </c>
      <c r="M149" s="92">
        <f t="shared" si="9"/>
        <v>100</v>
      </c>
    </row>
    <row r="150" spans="1:13" ht="36">
      <c r="A150" s="41">
        <v>140</v>
      </c>
      <c r="B150" s="5" t="s">
        <v>0</v>
      </c>
      <c r="C150" s="11" t="s">
        <v>206</v>
      </c>
      <c r="D150" s="11" t="s">
        <v>669</v>
      </c>
      <c r="E150" s="11" t="s">
        <v>164</v>
      </c>
      <c r="F150" s="11" t="s">
        <v>0</v>
      </c>
      <c r="G150" s="11" t="s">
        <v>164</v>
      </c>
      <c r="H150" s="11" t="s">
        <v>130</v>
      </c>
      <c r="I150" s="11" t="s">
        <v>0</v>
      </c>
      <c r="J150" s="73" t="s">
        <v>670</v>
      </c>
      <c r="K150" s="83">
        <f>K151</f>
        <v>-3068866.02</v>
      </c>
      <c r="L150" s="83">
        <f>L151</f>
        <v>-3068866.02</v>
      </c>
      <c r="M150" s="91">
        <v>100</v>
      </c>
    </row>
    <row r="151" spans="1:13" ht="39" customHeight="1">
      <c r="A151" s="41">
        <v>141</v>
      </c>
      <c r="B151" s="6" t="s">
        <v>0</v>
      </c>
      <c r="C151" s="12" t="s">
        <v>206</v>
      </c>
      <c r="D151" s="12" t="s">
        <v>669</v>
      </c>
      <c r="E151" s="12" t="s">
        <v>671</v>
      </c>
      <c r="F151" s="12" t="s">
        <v>171</v>
      </c>
      <c r="G151" s="12" t="s">
        <v>181</v>
      </c>
      <c r="H151" s="12" t="s">
        <v>130</v>
      </c>
      <c r="I151" s="12" t="s">
        <v>416</v>
      </c>
      <c r="J151" s="57" t="s">
        <v>672</v>
      </c>
      <c r="K151" s="82">
        <f>K152</f>
        <v>-3068866.02</v>
      </c>
      <c r="L151" s="82">
        <f>L152</f>
        <v>-3068866.02</v>
      </c>
      <c r="M151" s="92">
        <v>100</v>
      </c>
    </row>
    <row r="152" spans="1:13" ht="42" customHeight="1">
      <c r="A152" s="41">
        <v>142</v>
      </c>
      <c r="B152" s="6" t="s">
        <v>129</v>
      </c>
      <c r="C152" s="12" t="s">
        <v>206</v>
      </c>
      <c r="D152" s="12" t="s">
        <v>669</v>
      </c>
      <c r="E152" s="12" t="s">
        <v>671</v>
      </c>
      <c r="F152" s="12" t="s">
        <v>171</v>
      </c>
      <c r="G152" s="12" t="s">
        <v>181</v>
      </c>
      <c r="H152" s="12" t="s">
        <v>130</v>
      </c>
      <c r="I152" s="12" t="s">
        <v>416</v>
      </c>
      <c r="J152" s="57" t="s">
        <v>672</v>
      </c>
      <c r="K152" s="88">
        <v>-3068866.02</v>
      </c>
      <c r="L152" s="88">
        <v>-3068866.02</v>
      </c>
      <c r="M152" s="90">
        <v>100</v>
      </c>
    </row>
    <row r="153" spans="1:13">
      <c r="A153" s="41">
        <v>143</v>
      </c>
      <c r="B153" s="130"/>
      <c r="C153" s="131"/>
      <c r="D153" s="131"/>
      <c r="E153" s="131"/>
      <c r="F153" s="131"/>
      <c r="G153" s="131"/>
      <c r="H153" s="131"/>
      <c r="I153" s="132"/>
      <c r="J153" s="4" t="s">
        <v>230</v>
      </c>
      <c r="K153" s="89">
        <f>K11+K81</f>
        <v>938823129.91999996</v>
      </c>
      <c r="L153" s="89">
        <f>L11+L81</f>
        <v>610801768.34000003</v>
      </c>
      <c r="M153" s="91">
        <f>L153/K153*100</f>
        <v>65.060366417692379</v>
      </c>
    </row>
    <row r="154" spans="1:13">
      <c r="B154" s="106"/>
      <c r="C154" s="107"/>
      <c r="D154" s="107"/>
      <c r="E154" s="107"/>
      <c r="F154" s="107"/>
      <c r="G154" s="107"/>
      <c r="H154" s="107"/>
      <c r="I154" s="107"/>
    </row>
    <row r="155" spans="1:13">
      <c r="B155" s="106"/>
      <c r="C155" s="107"/>
      <c r="D155" s="107"/>
      <c r="E155" s="107"/>
      <c r="F155" s="107"/>
      <c r="G155" s="107"/>
      <c r="H155" s="107"/>
      <c r="I155" s="107"/>
    </row>
    <row r="156" spans="1:13">
      <c r="B156" s="106"/>
      <c r="C156" s="107"/>
      <c r="D156" s="107"/>
      <c r="E156" s="107"/>
      <c r="F156" s="107"/>
      <c r="G156" s="107"/>
      <c r="H156" s="107"/>
      <c r="I156" s="107"/>
    </row>
    <row r="157" spans="1:13">
      <c r="B157" s="106"/>
      <c r="C157" s="107"/>
      <c r="D157" s="107"/>
      <c r="E157" s="107"/>
      <c r="F157" s="107"/>
      <c r="G157" s="107"/>
      <c r="H157" s="107"/>
      <c r="I157" s="107"/>
    </row>
    <row r="158" spans="1:13">
      <c r="B158" s="106"/>
      <c r="C158" s="107"/>
      <c r="D158" s="107"/>
      <c r="E158" s="107"/>
      <c r="F158" s="107"/>
      <c r="G158" s="107"/>
      <c r="H158" s="107"/>
      <c r="I158" s="107"/>
    </row>
    <row r="159" spans="1:13">
      <c r="B159" s="106"/>
      <c r="C159" s="107"/>
      <c r="D159" s="107"/>
      <c r="E159" s="107"/>
      <c r="F159" s="107"/>
      <c r="G159" s="107"/>
      <c r="H159" s="107"/>
      <c r="I159" s="107"/>
    </row>
    <row r="160" spans="1:13">
      <c r="B160" s="106"/>
      <c r="C160" s="107"/>
      <c r="D160" s="107"/>
      <c r="E160" s="107"/>
      <c r="F160" s="107"/>
      <c r="G160" s="107"/>
      <c r="H160" s="107"/>
      <c r="I160" s="107"/>
    </row>
    <row r="161" spans="2:9">
      <c r="B161" s="106"/>
      <c r="C161" s="107"/>
      <c r="D161" s="107"/>
      <c r="E161" s="107"/>
      <c r="F161" s="107"/>
      <c r="G161" s="107"/>
      <c r="H161" s="107"/>
      <c r="I161" s="107"/>
    </row>
    <row r="162" spans="2:9">
      <c r="B162" s="106"/>
      <c r="C162" s="107"/>
      <c r="D162" s="107"/>
      <c r="E162" s="107"/>
      <c r="F162" s="107"/>
      <c r="G162" s="107"/>
      <c r="H162" s="107"/>
      <c r="I162" s="107"/>
    </row>
    <row r="163" spans="2:9">
      <c r="B163" s="106"/>
      <c r="C163" s="107"/>
      <c r="D163" s="107"/>
      <c r="E163" s="107"/>
      <c r="F163" s="107"/>
      <c r="G163" s="107"/>
      <c r="H163" s="107"/>
      <c r="I163" s="107"/>
    </row>
    <row r="164" spans="2:9">
      <c r="B164" s="106"/>
      <c r="C164" s="107"/>
      <c r="D164" s="107"/>
      <c r="E164" s="107"/>
      <c r="F164" s="107"/>
      <c r="G164" s="107"/>
      <c r="H164" s="107"/>
      <c r="I164" s="107"/>
    </row>
    <row r="165" spans="2:9">
      <c r="B165" s="106"/>
      <c r="C165" s="107"/>
      <c r="D165" s="107"/>
      <c r="E165" s="107"/>
      <c r="F165" s="107"/>
      <c r="G165" s="107"/>
      <c r="H165" s="107"/>
      <c r="I165" s="107"/>
    </row>
  </sheetData>
  <mergeCells count="10">
    <mergeCell ref="B153:I153"/>
    <mergeCell ref="K2:M2"/>
    <mergeCell ref="K3:M3"/>
    <mergeCell ref="K4:M4"/>
    <mergeCell ref="L8:M9"/>
    <mergeCell ref="A6:M6"/>
    <mergeCell ref="A8:A10"/>
    <mergeCell ref="B8:I10"/>
    <mergeCell ref="J8:J10"/>
    <mergeCell ref="K8:K10"/>
  </mergeCells>
  <pageMargins left="0.98425196850393704" right="0.39370078740157483" top="0.78740157480314965" bottom="0.78740157480314965" header="0.31496062992125984" footer="0.31496062992125984"/>
  <pageSetup paperSize="9" scale="76" firstPageNumber="3" fitToHeight="0"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sheetPr codeName="Лист1">
    <tabColor theme="0" tint="-4.9989318521683403E-2"/>
    <pageSetUpPr fitToPage="1"/>
  </sheetPr>
  <dimension ref="A1:F54"/>
  <sheetViews>
    <sheetView showGridLines="0" view="pageBreakPreview" zoomScaleNormal="130" zoomScaleSheetLayoutView="100" workbookViewId="0">
      <selection activeCell="D4" sqref="D4:F4"/>
    </sheetView>
  </sheetViews>
  <sheetFormatPr defaultRowHeight="12.75"/>
  <cols>
    <col min="1" max="1" width="6.5703125" style="29" customWidth="1"/>
    <col min="2" max="2" width="7.85546875" style="30" customWidth="1"/>
    <col min="3" max="3" width="43.85546875" style="30" customWidth="1"/>
    <col min="4" max="5" width="15.7109375" style="30" customWidth="1"/>
    <col min="6" max="6" width="6.28515625" style="30" customWidth="1"/>
    <col min="7" max="16384" width="9.140625" style="30"/>
  </cols>
  <sheetData>
    <row r="1" spans="1:6">
      <c r="D1" s="139" t="s">
        <v>350</v>
      </c>
      <c r="E1" s="139"/>
      <c r="F1" s="139"/>
    </row>
    <row r="2" spans="1:6" ht="12.75" customHeight="1">
      <c r="D2" s="139" t="s">
        <v>233</v>
      </c>
      <c r="E2" s="139"/>
      <c r="F2" s="139"/>
    </row>
    <row r="3" spans="1:6" ht="12.75" customHeight="1">
      <c r="D3" s="139" t="s">
        <v>234</v>
      </c>
      <c r="E3" s="139"/>
      <c r="F3" s="139"/>
    </row>
    <row r="4" spans="1:6" ht="12.75" customHeight="1">
      <c r="D4" s="122" t="s">
        <v>793</v>
      </c>
      <c r="E4" s="122"/>
      <c r="F4" s="122"/>
    </row>
    <row r="5" spans="1:6" ht="46.5" customHeight="1">
      <c r="A5" s="140" t="s">
        <v>744</v>
      </c>
      <c r="B5" s="140"/>
      <c r="C5" s="140"/>
      <c r="D5" s="140"/>
      <c r="E5" s="140"/>
      <c r="F5" s="140"/>
    </row>
    <row r="6" spans="1:6" ht="15">
      <c r="E6" s="32"/>
      <c r="F6" s="32"/>
    </row>
    <row r="7" spans="1:6" ht="12.75" customHeight="1">
      <c r="A7" s="135" t="s">
        <v>673</v>
      </c>
      <c r="B7" s="136" t="s">
        <v>674</v>
      </c>
      <c r="C7" s="137" t="s">
        <v>159</v>
      </c>
      <c r="D7" s="138" t="s">
        <v>236</v>
      </c>
      <c r="E7" s="138" t="s">
        <v>344</v>
      </c>
      <c r="F7" s="138"/>
    </row>
    <row r="8" spans="1:6" ht="60.75" customHeight="1">
      <c r="A8" s="135"/>
      <c r="B8" s="136"/>
      <c r="C8" s="137"/>
      <c r="D8" s="138"/>
      <c r="E8" s="77" t="s">
        <v>345</v>
      </c>
      <c r="F8" s="77" t="s">
        <v>348</v>
      </c>
    </row>
    <row r="9" spans="1:6" s="33" customFormat="1">
      <c r="A9" s="34">
        <v>1</v>
      </c>
      <c r="B9" s="44" t="s">
        <v>1</v>
      </c>
      <c r="C9" s="45" t="s">
        <v>420</v>
      </c>
      <c r="D9" s="46">
        <v>81208444</v>
      </c>
      <c r="E9" s="46">
        <v>52988284.979999997</v>
      </c>
      <c r="F9" s="74">
        <f>E9/D9*100</f>
        <v>65.249723267693682</v>
      </c>
    </row>
    <row r="10" spans="1:6" ht="38.25">
      <c r="A10" s="34">
        <v>2</v>
      </c>
      <c r="B10" s="44" t="s">
        <v>2</v>
      </c>
      <c r="C10" s="45" t="s">
        <v>131</v>
      </c>
      <c r="D10" s="46">
        <v>2900176</v>
      </c>
      <c r="E10" s="46">
        <v>1705133.29</v>
      </c>
      <c r="F10" s="74">
        <f t="shared" ref="F10:F54" si="0">E10/D10*100</f>
        <v>58.794131459607968</v>
      </c>
    </row>
    <row r="11" spans="1:6" ht="51">
      <c r="A11" s="34">
        <v>3</v>
      </c>
      <c r="B11" s="44" t="s">
        <v>5</v>
      </c>
      <c r="C11" s="45" t="s">
        <v>151</v>
      </c>
      <c r="D11" s="46">
        <v>768199</v>
      </c>
      <c r="E11" s="46">
        <v>402701.46</v>
      </c>
      <c r="F11" s="74">
        <f t="shared" si="0"/>
        <v>52.421502761654203</v>
      </c>
    </row>
    <row r="12" spans="1:6" ht="54" customHeight="1">
      <c r="A12" s="34">
        <v>4</v>
      </c>
      <c r="B12" s="44" t="s">
        <v>9</v>
      </c>
      <c r="C12" s="45" t="s">
        <v>421</v>
      </c>
      <c r="D12" s="46">
        <v>22066392.059999999</v>
      </c>
      <c r="E12" s="46">
        <v>10532970.93</v>
      </c>
      <c r="F12" s="74">
        <f t="shared" si="0"/>
        <v>47.733090671824129</v>
      </c>
    </row>
    <row r="13" spans="1:6">
      <c r="A13" s="34">
        <v>5</v>
      </c>
      <c r="B13" s="44" t="s">
        <v>534</v>
      </c>
      <c r="C13" s="45" t="s">
        <v>535</v>
      </c>
      <c r="D13" s="46">
        <v>700</v>
      </c>
      <c r="E13" s="46">
        <v>700</v>
      </c>
      <c r="F13" s="74">
        <f t="shared" si="0"/>
        <v>100</v>
      </c>
    </row>
    <row r="14" spans="1:6" ht="38.25">
      <c r="A14" s="34">
        <v>6</v>
      </c>
      <c r="B14" s="44" t="s">
        <v>10</v>
      </c>
      <c r="C14" s="45" t="s">
        <v>153</v>
      </c>
      <c r="D14" s="46">
        <v>7578016</v>
      </c>
      <c r="E14" s="46">
        <v>4205285.74</v>
      </c>
      <c r="F14" s="74">
        <f t="shared" si="0"/>
        <v>55.493228570644348</v>
      </c>
    </row>
    <row r="15" spans="1:6">
      <c r="A15" s="34">
        <v>7</v>
      </c>
      <c r="B15" s="44" t="s">
        <v>12</v>
      </c>
      <c r="C15" s="45" t="s">
        <v>132</v>
      </c>
      <c r="D15" s="46">
        <v>75005</v>
      </c>
      <c r="E15" s="46">
        <v>0</v>
      </c>
      <c r="F15" s="74">
        <f t="shared" si="0"/>
        <v>0</v>
      </c>
    </row>
    <row r="16" spans="1:6">
      <c r="A16" s="34">
        <v>8</v>
      </c>
      <c r="B16" s="44" t="s">
        <v>15</v>
      </c>
      <c r="C16" s="45" t="s">
        <v>133</v>
      </c>
      <c r="D16" s="46">
        <v>47819955.939999998</v>
      </c>
      <c r="E16" s="46">
        <v>36141493.560000002</v>
      </c>
      <c r="F16" s="74">
        <f t="shared" si="0"/>
        <v>75.578266122509532</v>
      </c>
    </row>
    <row r="17" spans="1:6">
      <c r="A17" s="34">
        <v>9</v>
      </c>
      <c r="B17" s="44" t="s">
        <v>30</v>
      </c>
      <c r="C17" s="45" t="s">
        <v>422</v>
      </c>
      <c r="D17" s="46">
        <v>672900</v>
      </c>
      <c r="E17" s="46">
        <v>311940.90000000002</v>
      </c>
      <c r="F17" s="74">
        <f t="shared" si="0"/>
        <v>46.357690592955862</v>
      </c>
    </row>
    <row r="18" spans="1:6" ht="14.25" customHeight="1">
      <c r="A18" s="34">
        <v>10</v>
      </c>
      <c r="B18" s="44" t="s">
        <v>31</v>
      </c>
      <c r="C18" s="45" t="s">
        <v>134</v>
      </c>
      <c r="D18" s="46">
        <v>672900</v>
      </c>
      <c r="E18" s="46">
        <v>311940.90000000002</v>
      </c>
      <c r="F18" s="74">
        <f t="shared" si="0"/>
        <v>46.357690592955862</v>
      </c>
    </row>
    <row r="19" spans="1:6" ht="25.5">
      <c r="A19" s="34">
        <v>11</v>
      </c>
      <c r="B19" s="44" t="s">
        <v>33</v>
      </c>
      <c r="C19" s="45" t="s">
        <v>423</v>
      </c>
      <c r="D19" s="46">
        <v>8229372.6900000004</v>
      </c>
      <c r="E19" s="46">
        <v>4125712.04</v>
      </c>
      <c r="F19" s="74">
        <f t="shared" si="0"/>
        <v>50.133979774830195</v>
      </c>
    </row>
    <row r="20" spans="1:6">
      <c r="A20" s="34">
        <v>12</v>
      </c>
      <c r="B20" s="44" t="s">
        <v>34</v>
      </c>
      <c r="C20" s="45" t="s">
        <v>537</v>
      </c>
      <c r="D20" s="46">
        <v>50000</v>
      </c>
      <c r="E20" s="46">
        <v>0</v>
      </c>
      <c r="F20" s="74">
        <f t="shared" si="0"/>
        <v>0</v>
      </c>
    </row>
    <row r="21" spans="1:6" ht="38.25">
      <c r="A21" s="34">
        <v>13</v>
      </c>
      <c r="B21" s="44" t="s">
        <v>37</v>
      </c>
      <c r="C21" s="45" t="s">
        <v>539</v>
      </c>
      <c r="D21" s="46">
        <v>7865203.6900000004</v>
      </c>
      <c r="E21" s="46">
        <v>4021311.22</v>
      </c>
      <c r="F21" s="74">
        <f t="shared" si="0"/>
        <v>51.127871298651641</v>
      </c>
    </row>
    <row r="22" spans="1:6" ht="25.5">
      <c r="A22" s="34">
        <v>14</v>
      </c>
      <c r="B22" s="44" t="s">
        <v>38</v>
      </c>
      <c r="C22" s="45" t="s">
        <v>135</v>
      </c>
      <c r="D22" s="46">
        <v>314169</v>
      </c>
      <c r="E22" s="46">
        <v>104400.82</v>
      </c>
      <c r="F22" s="74">
        <f t="shared" si="0"/>
        <v>33.230783431847193</v>
      </c>
    </row>
    <row r="23" spans="1:6">
      <c r="A23" s="34">
        <v>15</v>
      </c>
      <c r="B23" s="44" t="s">
        <v>40</v>
      </c>
      <c r="C23" s="45" t="s">
        <v>426</v>
      </c>
      <c r="D23" s="46">
        <v>173836850.08000001</v>
      </c>
      <c r="E23" s="46">
        <v>40063771.450000003</v>
      </c>
      <c r="F23" s="74">
        <f t="shared" si="0"/>
        <v>23.046765649264</v>
      </c>
    </row>
    <row r="24" spans="1:6">
      <c r="A24" s="34">
        <v>16</v>
      </c>
      <c r="B24" s="44" t="s">
        <v>41</v>
      </c>
      <c r="C24" s="45" t="s">
        <v>136</v>
      </c>
      <c r="D24" s="46">
        <v>207300</v>
      </c>
      <c r="E24" s="46">
        <v>188642.06</v>
      </c>
      <c r="F24" s="74">
        <f t="shared" si="0"/>
        <v>90.999546550892433</v>
      </c>
    </row>
    <row r="25" spans="1:6">
      <c r="A25" s="34">
        <v>17</v>
      </c>
      <c r="B25" s="44" t="s">
        <v>384</v>
      </c>
      <c r="C25" s="45" t="s">
        <v>385</v>
      </c>
      <c r="D25" s="46">
        <v>3243186</v>
      </c>
      <c r="E25" s="46">
        <v>1325846.67</v>
      </c>
      <c r="F25" s="74">
        <f t="shared" si="0"/>
        <v>40.880993874541879</v>
      </c>
    </row>
    <row r="26" spans="1:6">
      <c r="A26" s="34">
        <v>18</v>
      </c>
      <c r="B26" s="44" t="s">
        <v>388</v>
      </c>
      <c r="C26" s="45" t="s">
        <v>389</v>
      </c>
      <c r="D26" s="46">
        <v>2042795</v>
      </c>
      <c r="E26" s="46">
        <v>641676</v>
      </c>
      <c r="F26" s="74">
        <f t="shared" si="0"/>
        <v>31.41166881649896</v>
      </c>
    </row>
    <row r="27" spans="1:6">
      <c r="A27" s="34">
        <v>19</v>
      </c>
      <c r="B27" s="44" t="s">
        <v>43</v>
      </c>
      <c r="C27" s="45" t="s">
        <v>145</v>
      </c>
      <c r="D27" s="46">
        <v>166426569.08000001</v>
      </c>
      <c r="E27" s="46">
        <v>37551804.590000004</v>
      </c>
      <c r="F27" s="74">
        <f t="shared" si="0"/>
        <v>22.563587531477101</v>
      </c>
    </row>
    <row r="28" spans="1:6" ht="25.5">
      <c r="A28" s="34">
        <v>20</v>
      </c>
      <c r="B28" s="44" t="s">
        <v>47</v>
      </c>
      <c r="C28" s="45" t="s">
        <v>137</v>
      </c>
      <c r="D28" s="46">
        <v>1917000</v>
      </c>
      <c r="E28" s="46">
        <v>355802.13</v>
      </c>
      <c r="F28" s="74">
        <f t="shared" si="0"/>
        <v>18.560361502347419</v>
      </c>
    </row>
    <row r="29" spans="1:6">
      <c r="A29" s="34">
        <v>21</v>
      </c>
      <c r="B29" s="44" t="s">
        <v>50</v>
      </c>
      <c r="C29" s="45" t="s">
        <v>427</v>
      </c>
      <c r="D29" s="46">
        <v>99973643.450000003</v>
      </c>
      <c r="E29" s="46">
        <v>34333887.509999998</v>
      </c>
      <c r="F29" s="74">
        <f t="shared" si="0"/>
        <v>34.34293912392166</v>
      </c>
    </row>
    <row r="30" spans="1:6">
      <c r="A30" s="34">
        <v>22</v>
      </c>
      <c r="B30" s="44" t="s">
        <v>51</v>
      </c>
      <c r="C30" s="45" t="s">
        <v>138</v>
      </c>
      <c r="D30" s="46">
        <v>1087854.6100000001</v>
      </c>
      <c r="E30" s="46">
        <v>471116.02</v>
      </c>
      <c r="F30" s="74">
        <f t="shared" si="0"/>
        <v>43.306891901666894</v>
      </c>
    </row>
    <row r="31" spans="1:6">
      <c r="A31" s="34">
        <v>23</v>
      </c>
      <c r="B31" s="44" t="s">
        <v>53</v>
      </c>
      <c r="C31" s="45" t="s">
        <v>139</v>
      </c>
      <c r="D31" s="46">
        <v>39669700.640000001</v>
      </c>
      <c r="E31" s="46">
        <v>13162999.109999999</v>
      </c>
      <c r="F31" s="74">
        <f t="shared" si="0"/>
        <v>33.181493426061806</v>
      </c>
    </row>
    <row r="32" spans="1:6">
      <c r="A32" s="34">
        <v>24</v>
      </c>
      <c r="B32" s="44" t="s">
        <v>54</v>
      </c>
      <c r="C32" s="45" t="s">
        <v>140</v>
      </c>
      <c r="D32" s="46">
        <v>51342543.200000003</v>
      </c>
      <c r="E32" s="46">
        <v>16968561.620000001</v>
      </c>
      <c r="F32" s="74">
        <f t="shared" si="0"/>
        <v>33.04970997229448</v>
      </c>
    </row>
    <row r="33" spans="1:6" ht="25.5">
      <c r="A33" s="34">
        <v>25</v>
      </c>
      <c r="B33" s="44" t="s">
        <v>57</v>
      </c>
      <c r="C33" s="45" t="s">
        <v>141</v>
      </c>
      <c r="D33" s="46">
        <v>7873545</v>
      </c>
      <c r="E33" s="46">
        <v>3731210.76</v>
      </c>
      <c r="F33" s="74">
        <f t="shared" si="0"/>
        <v>47.389209815908842</v>
      </c>
    </row>
    <row r="34" spans="1:6">
      <c r="A34" s="34">
        <v>26</v>
      </c>
      <c r="B34" s="44" t="s">
        <v>61</v>
      </c>
      <c r="C34" s="45" t="s">
        <v>429</v>
      </c>
      <c r="D34" s="46">
        <v>14484700</v>
      </c>
      <c r="E34" s="46">
        <v>3629485.65</v>
      </c>
      <c r="F34" s="74">
        <f t="shared" si="0"/>
        <v>25.05737536849227</v>
      </c>
    </row>
    <row r="35" spans="1:6" ht="25.5">
      <c r="A35" s="34">
        <v>27</v>
      </c>
      <c r="B35" s="44" t="s">
        <v>62</v>
      </c>
      <c r="C35" s="45" t="s">
        <v>142</v>
      </c>
      <c r="D35" s="46">
        <v>300000</v>
      </c>
      <c r="E35" s="46">
        <v>145700</v>
      </c>
      <c r="F35" s="74">
        <f t="shared" si="0"/>
        <v>48.56666666666667</v>
      </c>
    </row>
    <row r="36" spans="1:6" ht="25.5">
      <c r="A36" s="34">
        <v>28</v>
      </c>
      <c r="B36" s="44" t="s">
        <v>675</v>
      </c>
      <c r="C36" s="45" t="s">
        <v>676</v>
      </c>
      <c r="D36" s="46">
        <v>14184700</v>
      </c>
      <c r="E36" s="46">
        <v>3483785.65</v>
      </c>
      <c r="F36" s="74">
        <f t="shared" si="0"/>
        <v>24.560164472988504</v>
      </c>
    </row>
    <row r="37" spans="1:6">
      <c r="A37" s="34">
        <v>29</v>
      </c>
      <c r="B37" s="44" t="s">
        <v>64</v>
      </c>
      <c r="C37" s="45" t="s">
        <v>430</v>
      </c>
      <c r="D37" s="46">
        <v>348127169</v>
      </c>
      <c r="E37" s="46">
        <v>179240597.21000001</v>
      </c>
      <c r="F37" s="74">
        <f t="shared" si="0"/>
        <v>51.487103900816201</v>
      </c>
    </row>
    <row r="38" spans="1:6">
      <c r="A38" s="34">
        <v>30</v>
      </c>
      <c r="B38" s="44" t="s">
        <v>65</v>
      </c>
      <c r="C38" s="45" t="s">
        <v>146</v>
      </c>
      <c r="D38" s="46">
        <v>128199031</v>
      </c>
      <c r="E38" s="46">
        <v>64254170.600000001</v>
      </c>
      <c r="F38" s="74">
        <f t="shared" si="0"/>
        <v>50.120636715265036</v>
      </c>
    </row>
    <row r="39" spans="1:6">
      <c r="A39" s="34">
        <v>31</v>
      </c>
      <c r="B39" s="44" t="s">
        <v>70</v>
      </c>
      <c r="C39" s="45" t="s">
        <v>147</v>
      </c>
      <c r="D39" s="46">
        <v>132898530</v>
      </c>
      <c r="E39" s="46">
        <v>67043798.549999997</v>
      </c>
      <c r="F39" s="74">
        <f t="shared" si="0"/>
        <v>50.447359011420211</v>
      </c>
    </row>
    <row r="40" spans="1:6">
      <c r="A40" s="34">
        <v>32</v>
      </c>
      <c r="B40" s="44" t="s">
        <v>363</v>
      </c>
      <c r="C40" s="45" t="s">
        <v>364</v>
      </c>
      <c r="D40" s="46">
        <v>52627475</v>
      </c>
      <c r="E40" s="46">
        <v>26318279</v>
      </c>
      <c r="F40" s="74">
        <f t="shared" si="0"/>
        <v>50.008629522887048</v>
      </c>
    </row>
    <row r="41" spans="1:6">
      <c r="A41" s="34">
        <v>33</v>
      </c>
      <c r="B41" s="44" t="s">
        <v>77</v>
      </c>
      <c r="C41" s="45" t="s">
        <v>365</v>
      </c>
      <c r="D41" s="46">
        <v>7552487</v>
      </c>
      <c r="E41" s="46">
        <v>4564176</v>
      </c>
      <c r="F41" s="74">
        <f t="shared" si="0"/>
        <v>60.432755461876333</v>
      </c>
    </row>
    <row r="42" spans="1:6">
      <c r="A42" s="34">
        <v>34</v>
      </c>
      <c r="B42" s="44" t="s">
        <v>79</v>
      </c>
      <c r="C42" s="45" t="s">
        <v>148</v>
      </c>
      <c r="D42" s="46">
        <v>26849646</v>
      </c>
      <c r="E42" s="46">
        <v>17060173.059999999</v>
      </c>
      <c r="F42" s="74">
        <f t="shared" si="0"/>
        <v>63.539657319876767</v>
      </c>
    </row>
    <row r="43" spans="1:6">
      <c r="A43" s="34">
        <v>35</v>
      </c>
      <c r="B43" s="44" t="s">
        <v>80</v>
      </c>
      <c r="C43" s="45" t="s">
        <v>433</v>
      </c>
      <c r="D43" s="46">
        <v>194407647.33000001</v>
      </c>
      <c r="E43" s="46">
        <v>126217395.03</v>
      </c>
      <c r="F43" s="74">
        <f t="shared" si="0"/>
        <v>64.924089542501633</v>
      </c>
    </row>
    <row r="44" spans="1:6">
      <c r="A44" s="34">
        <v>36</v>
      </c>
      <c r="B44" s="44" t="s">
        <v>81</v>
      </c>
      <c r="C44" s="45" t="s">
        <v>149</v>
      </c>
      <c r="D44" s="46">
        <v>188216107.33000001</v>
      </c>
      <c r="E44" s="46">
        <v>123285054.52</v>
      </c>
      <c r="F44" s="74">
        <f t="shared" si="0"/>
        <v>65.501861806037581</v>
      </c>
    </row>
    <row r="45" spans="1:6" ht="25.5">
      <c r="A45" s="34">
        <v>37</v>
      </c>
      <c r="B45" s="44" t="s">
        <v>547</v>
      </c>
      <c r="C45" s="45" t="s">
        <v>548</v>
      </c>
      <c r="D45" s="46">
        <v>6191540</v>
      </c>
      <c r="E45" s="46">
        <v>2932340.51</v>
      </c>
      <c r="F45" s="74">
        <f t="shared" si="0"/>
        <v>47.360438759985399</v>
      </c>
    </row>
    <row r="46" spans="1:6">
      <c r="A46" s="34">
        <v>38</v>
      </c>
      <c r="B46" s="44" t="s">
        <v>86</v>
      </c>
      <c r="C46" s="45" t="s">
        <v>434</v>
      </c>
      <c r="D46" s="46">
        <v>40874736</v>
      </c>
      <c r="E46" s="46">
        <v>23685326.399999999</v>
      </c>
      <c r="F46" s="74">
        <f t="shared" si="0"/>
        <v>57.946126918104127</v>
      </c>
    </row>
    <row r="47" spans="1:6">
      <c r="A47" s="34">
        <v>39</v>
      </c>
      <c r="B47" s="44" t="s">
        <v>87</v>
      </c>
      <c r="C47" s="45" t="s">
        <v>143</v>
      </c>
      <c r="D47" s="46">
        <v>33306035</v>
      </c>
      <c r="E47" s="46">
        <v>18453332.859999999</v>
      </c>
      <c r="F47" s="74">
        <f t="shared" si="0"/>
        <v>55.405372810062801</v>
      </c>
    </row>
    <row r="48" spans="1:6">
      <c r="A48" s="34">
        <v>40</v>
      </c>
      <c r="B48" s="44" t="s">
        <v>549</v>
      </c>
      <c r="C48" s="45" t="s">
        <v>550</v>
      </c>
      <c r="D48" s="46">
        <v>5089401</v>
      </c>
      <c r="E48" s="46">
        <v>3988760.57</v>
      </c>
      <c r="F48" s="74">
        <f t="shared" si="0"/>
        <v>78.373870913296088</v>
      </c>
    </row>
    <row r="49" spans="1:6">
      <c r="A49" s="34">
        <v>41</v>
      </c>
      <c r="B49" s="44" t="s">
        <v>92</v>
      </c>
      <c r="C49" s="45" t="s">
        <v>144</v>
      </c>
      <c r="D49" s="46">
        <v>2479300</v>
      </c>
      <c r="E49" s="46">
        <v>1243232.97</v>
      </c>
      <c r="F49" s="74">
        <f t="shared" si="0"/>
        <v>50.144515387407736</v>
      </c>
    </row>
    <row r="50" spans="1:6">
      <c r="A50" s="34">
        <v>42</v>
      </c>
      <c r="B50" s="44" t="s">
        <v>94</v>
      </c>
      <c r="C50" s="45" t="s">
        <v>436</v>
      </c>
      <c r="D50" s="46">
        <v>15548888</v>
      </c>
      <c r="E50" s="46">
        <v>5870300</v>
      </c>
      <c r="F50" s="74">
        <f t="shared" si="0"/>
        <v>37.753825225315147</v>
      </c>
    </row>
    <row r="51" spans="1:6">
      <c r="A51" s="34">
        <v>43</v>
      </c>
      <c r="B51" s="44" t="s">
        <v>512</v>
      </c>
      <c r="C51" s="45" t="s">
        <v>513</v>
      </c>
      <c r="D51" s="46">
        <v>15548888</v>
      </c>
      <c r="E51" s="46">
        <v>5870300</v>
      </c>
      <c r="F51" s="74">
        <f t="shared" si="0"/>
        <v>37.753825225315147</v>
      </c>
    </row>
    <row r="52" spans="1:6">
      <c r="A52" s="34">
        <v>44</v>
      </c>
      <c r="B52" s="44" t="s">
        <v>366</v>
      </c>
      <c r="C52" s="45" t="s">
        <v>437</v>
      </c>
      <c r="D52" s="46">
        <v>365000</v>
      </c>
      <c r="E52" s="46">
        <v>182500</v>
      </c>
      <c r="F52" s="74">
        <f t="shared" si="0"/>
        <v>50</v>
      </c>
    </row>
    <row r="53" spans="1:6" ht="25.5">
      <c r="A53" s="34">
        <v>45</v>
      </c>
      <c r="B53" s="44" t="s">
        <v>367</v>
      </c>
      <c r="C53" s="45" t="s">
        <v>368</v>
      </c>
      <c r="D53" s="46">
        <v>365000</v>
      </c>
      <c r="E53" s="46">
        <v>182500</v>
      </c>
      <c r="F53" s="74">
        <f t="shared" si="0"/>
        <v>50</v>
      </c>
    </row>
    <row r="54" spans="1:6" s="33" customFormat="1">
      <c r="A54" s="34">
        <v>46</v>
      </c>
      <c r="B54" s="133" t="s">
        <v>237</v>
      </c>
      <c r="C54" s="134"/>
      <c r="D54" s="47">
        <v>977729350.54999995</v>
      </c>
      <c r="E54" s="47">
        <v>470649201.17000002</v>
      </c>
      <c r="F54" s="75">
        <f t="shared" si="0"/>
        <v>48.136961512431512</v>
      </c>
    </row>
  </sheetData>
  <autoFilter ref="F1:F8"/>
  <mergeCells count="11">
    <mergeCell ref="E7:F7"/>
    <mergeCell ref="D1:F1"/>
    <mergeCell ref="D2:F2"/>
    <mergeCell ref="D3:F3"/>
    <mergeCell ref="D4:F4"/>
    <mergeCell ref="A5:F5"/>
    <mergeCell ref="B54:C54"/>
    <mergeCell ref="A7:A8"/>
    <mergeCell ref="B7:B8"/>
    <mergeCell ref="C7:C8"/>
    <mergeCell ref="D7:D8"/>
  </mergeCells>
  <pageMargins left="0.98425196850393704" right="0.39370078740157483" top="0.78740157480314965" bottom="0.78740157480314965" header="0.39370078740157483" footer="0.31496062992125984"/>
  <pageSetup paperSize="9" scale="93" firstPageNumber="9" fitToHeight="10"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sheetPr>
    <tabColor theme="0" tint="-4.9989318521683403E-2"/>
    <pageSetUpPr fitToPage="1"/>
  </sheetPr>
  <dimension ref="A1:I464"/>
  <sheetViews>
    <sheetView view="pageBreakPreview" zoomScaleSheetLayoutView="100" workbookViewId="0">
      <selection activeCell="G4" sqref="G4:I4"/>
    </sheetView>
  </sheetViews>
  <sheetFormatPr defaultRowHeight="12.75"/>
  <cols>
    <col min="1" max="1" width="5.28515625" style="29" customWidth="1"/>
    <col min="2" max="2" width="5.28515625" style="35" customWidth="1"/>
    <col min="3" max="3" width="4.5703125" style="35" customWidth="1"/>
    <col min="4" max="4" width="9.7109375" style="35" customWidth="1"/>
    <col min="5" max="5" width="4.28515625" style="35" customWidth="1"/>
    <col min="6" max="6" width="65.28515625" style="30" customWidth="1"/>
    <col min="7" max="7" width="14.5703125" style="30" customWidth="1"/>
    <col min="8" max="8" width="14.28515625" style="30" customWidth="1"/>
    <col min="9" max="9" width="9.140625" style="37"/>
    <col min="10" max="16384" width="9.140625" style="30"/>
  </cols>
  <sheetData>
    <row r="1" spans="1:9">
      <c r="F1" s="31"/>
      <c r="G1" s="139" t="s">
        <v>351</v>
      </c>
      <c r="H1" s="139"/>
      <c r="I1" s="139"/>
    </row>
    <row r="2" spans="1:9">
      <c r="F2" s="31"/>
      <c r="G2" s="139" t="s">
        <v>233</v>
      </c>
      <c r="H2" s="139"/>
      <c r="I2" s="139"/>
    </row>
    <row r="3" spans="1:9">
      <c r="F3" s="31"/>
      <c r="G3" s="139" t="s">
        <v>234</v>
      </c>
      <c r="H3" s="139"/>
      <c r="I3" s="139"/>
    </row>
    <row r="4" spans="1:9" ht="22.5" customHeight="1">
      <c r="G4" s="122" t="s">
        <v>793</v>
      </c>
      <c r="H4" s="122"/>
      <c r="I4" s="122"/>
    </row>
    <row r="5" spans="1:9" ht="14.25">
      <c r="A5" s="145" t="s">
        <v>743</v>
      </c>
      <c r="B5" s="145"/>
      <c r="C5" s="145"/>
      <c r="D5" s="145"/>
      <c r="E5" s="145"/>
      <c r="F5" s="145"/>
      <c r="G5" s="145"/>
      <c r="H5" s="145"/>
      <c r="I5" s="145"/>
    </row>
    <row r="6" spans="1:9">
      <c r="F6" s="144"/>
      <c r="G6" s="144"/>
    </row>
    <row r="7" spans="1:9" s="36" customFormat="1" ht="12">
      <c r="A7" s="146" t="s">
        <v>128</v>
      </c>
      <c r="B7" s="147" t="s">
        <v>155</v>
      </c>
      <c r="C7" s="147" t="s">
        <v>156</v>
      </c>
      <c r="D7" s="147" t="s">
        <v>157</v>
      </c>
      <c r="E7" s="147" t="s">
        <v>158</v>
      </c>
      <c r="F7" s="142" t="s">
        <v>127</v>
      </c>
      <c r="G7" s="138" t="s">
        <v>236</v>
      </c>
      <c r="H7" s="138" t="s">
        <v>344</v>
      </c>
      <c r="I7" s="138"/>
    </row>
    <row r="8" spans="1:9" s="36" customFormat="1" ht="9">
      <c r="A8" s="146"/>
      <c r="B8" s="147"/>
      <c r="C8" s="147"/>
      <c r="D8" s="147"/>
      <c r="E8" s="147"/>
      <c r="F8" s="142"/>
      <c r="G8" s="138"/>
      <c r="H8" s="138" t="s">
        <v>345</v>
      </c>
      <c r="I8" s="143" t="s">
        <v>346</v>
      </c>
    </row>
    <row r="9" spans="1:9" s="36" customFormat="1" ht="55.5" customHeight="1">
      <c r="A9" s="146"/>
      <c r="B9" s="147"/>
      <c r="C9" s="147"/>
      <c r="D9" s="147"/>
      <c r="E9" s="147"/>
      <c r="F9" s="142"/>
      <c r="G9" s="138"/>
      <c r="H9" s="138"/>
      <c r="I9" s="143"/>
    </row>
    <row r="10" spans="1:9" s="33" customFormat="1">
      <c r="A10" s="34">
        <v>1</v>
      </c>
      <c r="B10" s="44" t="s">
        <v>129</v>
      </c>
      <c r="C10" s="44" t="s">
        <v>130</v>
      </c>
      <c r="D10" s="44" t="s">
        <v>97</v>
      </c>
      <c r="E10" s="44" t="s">
        <v>0</v>
      </c>
      <c r="F10" s="45" t="s">
        <v>369</v>
      </c>
      <c r="G10" s="46">
        <v>969383135.54999995</v>
      </c>
      <c r="H10" s="46">
        <v>466041213.97000003</v>
      </c>
      <c r="I10" s="108">
        <f>H10/G10*100</f>
        <v>48.07605959697058</v>
      </c>
    </row>
    <row r="11" spans="1:9">
      <c r="A11" s="34">
        <v>2</v>
      </c>
      <c r="B11" s="44" t="s">
        <v>129</v>
      </c>
      <c r="C11" s="44" t="s">
        <v>1</v>
      </c>
      <c r="D11" s="44" t="s">
        <v>97</v>
      </c>
      <c r="E11" s="44" t="s">
        <v>0</v>
      </c>
      <c r="F11" s="45" t="s">
        <v>438</v>
      </c>
      <c r="G11" s="46">
        <v>72862229</v>
      </c>
      <c r="H11" s="46">
        <v>48380297.780000001</v>
      </c>
      <c r="I11" s="108">
        <f t="shared" ref="I11:I74" si="0">H11/G11*100</f>
        <v>66.399694936590535</v>
      </c>
    </row>
    <row r="12" spans="1:9" ht="25.5">
      <c r="A12" s="34">
        <v>3</v>
      </c>
      <c r="B12" s="44" t="s">
        <v>129</v>
      </c>
      <c r="C12" s="44" t="s">
        <v>2</v>
      </c>
      <c r="D12" s="44" t="s">
        <v>97</v>
      </c>
      <c r="E12" s="44" t="s">
        <v>0</v>
      </c>
      <c r="F12" s="45" t="s">
        <v>238</v>
      </c>
      <c r="G12" s="46">
        <v>2900176</v>
      </c>
      <c r="H12" s="46">
        <v>1705133.29</v>
      </c>
      <c r="I12" s="108">
        <f t="shared" si="0"/>
        <v>58.794131459607968</v>
      </c>
    </row>
    <row r="13" spans="1:9">
      <c r="A13" s="34">
        <v>4</v>
      </c>
      <c r="B13" s="44" t="s">
        <v>129</v>
      </c>
      <c r="C13" s="44" t="s">
        <v>2</v>
      </c>
      <c r="D13" s="44" t="s">
        <v>96</v>
      </c>
      <c r="E13" s="44" t="s">
        <v>0</v>
      </c>
      <c r="F13" s="45" t="s">
        <v>239</v>
      </c>
      <c r="G13" s="46">
        <v>2900176</v>
      </c>
      <c r="H13" s="46">
        <v>1705133.29</v>
      </c>
      <c r="I13" s="108">
        <f t="shared" si="0"/>
        <v>58.794131459607968</v>
      </c>
    </row>
    <row r="14" spans="1:9">
      <c r="A14" s="34">
        <v>5</v>
      </c>
      <c r="B14" s="44" t="s">
        <v>129</v>
      </c>
      <c r="C14" s="44" t="s">
        <v>2</v>
      </c>
      <c r="D14" s="44" t="s">
        <v>3</v>
      </c>
      <c r="E14" s="44" t="s">
        <v>0</v>
      </c>
      <c r="F14" s="45" t="s">
        <v>240</v>
      </c>
      <c r="G14" s="46">
        <v>2900176</v>
      </c>
      <c r="H14" s="46">
        <v>1705133.29</v>
      </c>
      <c r="I14" s="108">
        <f t="shared" si="0"/>
        <v>58.794131459607968</v>
      </c>
    </row>
    <row r="15" spans="1:9" ht="25.5">
      <c r="A15" s="34">
        <v>6</v>
      </c>
      <c r="B15" s="44" t="s">
        <v>129</v>
      </c>
      <c r="C15" s="44" t="s">
        <v>2</v>
      </c>
      <c r="D15" s="44" t="s">
        <v>3</v>
      </c>
      <c r="E15" s="44" t="s">
        <v>4</v>
      </c>
      <c r="F15" s="45" t="s">
        <v>241</v>
      </c>
      <c r="G15" s="46">
        <v>2900176</v>
      </c>
      <c r="H15" s="46">
        <v>1705133.29</v>
      </c>
      <c r="I15" s="108">
        <f t="shared" si="0"/>
        <v>58.794131459607968</v>
      </c>
    </row>
    <row r="16" spans="1:9" ht="38.25">
      <c r="A16" s="34">
        <v>7</v>
      </c>
      <c r="B16" s="44" t="s">
        <v>129</v>
      </c>
      <c r="C16" s="44" t="s">
        <v>9</v>
      </c>
      <c r="D16" s="44" t="s">
        <v>97</v>
      </c>
      <c r="E16" s="44" t="s">
        <v>0</v>
      </c>
      <c r="F16" s="45" t="s">
        <v>439</v>
      </c>
      <c r="G16" s="46">
        <v>21964392.059999999</v>
      </c>
      <c r="H16" s="46">
        <v>10532970.93</v>
      </c>
      <c r="I16" s="108">
        <f t="shared" si="0"/>
        <v>47.954757414760877</v>
      </c>
    </row>
    <row r="17" spans="1:9">
      <c r="A17" s="34">
        <v>8</v>
      </c>
      <c r="B17" s="44" t="s">
        <v>129</v>
      </c>
      <c r="C17" s="44" t="s">
        <v>9</v>
      </c>
      <c r="D17" s="44" t="s">
        <v>96</v>
      </c>
      <c r="E17" s="44" t="s">
        <v>0</v>
      </c>
      <c r="F17" s="45" t="s">
        <v>239</v>
      </c>
      <c r="G17" s="46">
        <v>21964392.059999999</v>
      </c>
      <c r="H17" s="46">
        <v>10532970.93</v>
      </c>
      <c r="I17" s="108">
        <f t="shared" si="0"/>
        <v>47.954757414760877</v>
      </c>
    </row>
    <row r="18" spans="1:9" ht="25.5">
      <c r="A18" s="34">
        <v>9</v>
      </c>
      <c r="B18" s="44" t="s">
        <v>129</v>
      </c>
      <c r="C18" s="44" t="s">
        <v>9</v>
      </c>
      <c r="D18" s="44" t="s">
        <v>6</v>
      </c>
      <c r="E18" s="44" t="s">
        <v>0</v>
      </c>
      <c r="F18" s="45" t="s">
        <v>242</v>
      </c>
      <c r="G18" s="46">
        <v>21964392.059999999</v>
      </c>
      <c r="H18" s="46">
        <v>10532970.93</v>
      </c>
      <c r="I18" s="108">
        <f t="shared" si="0"/>
        <v>47.954757414760877</v>
      </c>
    </row>
    <row r="19" spans="1:9" ht="25.5">
      <c r="A19" s="34">
        <v>10</v>
      </c>
      <c r="B19" s="44" t="s">
        <v>129</v>
      </c>
      <c r="C19" s="44" t="s">
        <v>9</v>
      </c>
      <c r="D19" s="44" t="s">
        <v>6</v>
      </c>
      <c r="E19" s="44" t="s">
        <v>4</v>
      </c>
      <c r="F19" s="45" t="s">
        <v>241</v>
      </c>
      <c r="G19" s="46">
        <v>19586848.41</v>
      </c>
      <c r="H19" s="46">
        <v>9319508.3800000008</v>
      </c>
      <c r="I19" s="108">
        <f t="shared" si="0"/>
        <v>47.580438592877236</v>
      </c>
    </row>
    <row r="20" spans="1:9" ht="25.5">
      <c r="A20" s="34">
        <v>11</v>
      </c>
      <c r="B20" s="44" t="s">
        <v>129</v>
      </c>
      <c r="C20" s="44" t="s">
        <v>9</v>
      </c>
      <c r="D20" s="44" t="s">
        <v>6</v>
      </c>
      <c r="E20" s="44" t="s">
        <v>7</v>
      </c>
      <c r="F20" s="45" t="s">
        <v>243</v>
      </c>
      <c r="G20" s="46">
        <v>2177895.9300000002</v>
      </c>
      <c r="H20" s="46">
        <v>1163462.55</v>
      </c>
      <c r="I20" s="108">
        <f t="shared" si="0"/>
        <v>53.421402463431754</v>
      </c>
    </row>
    <row r="21" spans="1:9">
      <c r="A21" s="34">
        <v>12</v>
      </c>
      <c r="B21" s="44" t="s">
        <v>129</v>
      </c>
      <c r="C21" s="44" t="s">
        <v>9</v>
      </c>
      <c r="D21" s="44" t="s">
        <v>6</v>
      </c>
      <c r="E21" s="44" t="s">
        <v>503</v>
      </c>
      <c r="F21" s="45" t="s">
        <v>514</v>
      </c>
      <c r="G21" s="46">
        <v>29547.72</v>
      </c>
      <c r="H21" s="46">
        <v>0</v>
      </c>
      <c r="I21" s="108">
        <f t="shared" si="0"/>
        <v>0</v>
      </c>
    </row>
    <row r="22" spans="1:9">
      <c r="A22" s="34">
        <v>13</v>
      </c>
      <c r="B22" s="44" t="s">
        <v>129</v>
      </c>
      <c r="C22" s="44" t="s">
        <v>9</v>
      </c>
      <c r="D22" s="44" t="s">
        <v>6</v>
      </c>
      <c r="E22" s="44" t="s">
        <v>8</v>
      </c>
      <c r="F22" s="45" t="s">
        <v>244</v>
      </c>
      <c r="G22" s="46">
        <v>170100</v>
      </c>
      <c r="H22" s="46">
        <v>50000</v>
      </c>
      <c r="I22" s="108">
        <f t="shared" si="0"/>
        <v>29.394473838918284</v>
      </c>
    </row>
    <row r="23" spans="1:9">
      <c r="A23" s="34">
        <v>14</v>
      </c>
      <c r="B23" s="44" t="s">
        <v>129</v>
      </c>
      <c r="C23" s="44" t="s">
        <v>534</v>
      </c>
      <c r="D23" s="44" t="s">
        <v>97</v>
      </c>
      <c r="E23" s="44" t="s">
        <v>0</v>
      </c>
      <c r="F23" s="45" t="s">
        <v>553</v>
      </c>
      <c r="G23" s="46">
        <v>700</v>
      </c>
      <c r="H23" s="46">
        <v>700</v>
      </c>
      <c r="I23" s="108">
        <f t="shared" si="0"/>
        <v>100</v>
      </c>
    </row>
    <row r="24" spans="1:9">
      <c r="A24" s="34">
        <v>15</v>
      </c>
      <c r="B24" s="44" t="s">
        <v>129</v>
      </c>
      <c r="C24" s="44" t="s">
        <v>534</v>
      </c>
      <c r="D24" s="44" t="s">
        <v>96</v>
      </c>
      <c r="E24" s="44" t="s">
        <v>0</v>
      </c>
      <c r="F24" s="45" t="s">
        <v>239</v>
      </c>
      <c r="G24" s="46">
        <v>700</v>
      </c>
      <c r="H24" s="46">
        <v>700</v>
      </c>
      <c r="I24" s="108">
        <f t="shared" si="0"/>
        <v>100</v>
      </c>
    </row>
    <row r="25" spans="1:9" ht="38.25">
      <c r="A25" s="34">
        <v>16</v>
      </c>
      <c r="B25" s="44" t="s">
        <v>129</v>
      </c>
      <c r="C25" s="44" t="s">
        <v>534</v>
      </c>
      <c r="D25" s="44" t="s">
        <v>536</v>
      </c>
      <c r="E25" s="44" t="s">
        <v>0</v>
      </c>
      <c r="F25" s="45" t="s">
        <v>554</v>
      </c>
      <c r="G25" s="46">
        <v>700</v>
      </c>
      <c r="H25" s="46">
        <v>700</v>
      </c>
      <c r="I25" s="108">
        <f t="shared" si="0"/>
        <v>100</v>
      </c>
    </row>
    <row r="26" spans="1:9" ht="25.5">
      <c r="A26" s="34">
        <v>17</v>
      </c>
      <c r="B26" s="44" t="s">
        <v>129</v>
      </c>
      <c r="C26" s="44" t="s">
        <v>534</v>
      </c>
      <c r="D26" s="44" t="s">
        <v>536</v>
      </c>
      <c r="E26" s="44" t="s">
        <v>7</v>
      </c>
      <c r="F26" s="45" t="s">
        <v>243</v>
      </c>
      <c r="G26" s="46">
        <v>700</v>
      </c>
      <c r="H26" s="46">
        <v>700</v>
      </c>
      <c r="I26" s="108">
        <f t="shared" si="0"/>
        <v>100</v>
      </c>
    </row>
    <row r="27" spans="1:9">
      <c r="A27" s="34">
        <v>18</v>
      </c>
      <c r="B27" s="44" t="s">
        <v>129</v>
      </c>
      <c r="C27" s="44" t="s">
        <v>12</v>
      </c>
      <c r="D27" s="44" t="s">
        <v>97</v>
      </c>
      <c r="E27" s="44" t="s">
        <v>0</v>
      </c>
      <c r="F27" s="45" t="s">
        <v>245</v>
      </c>
      <c r="G27" s="46">
        <v>75005</v>
      </c>
      <c r="H27" s="46">
        <v>0</v>
      </c>
      <c r="I27" s="108">
        <f t="shared" si="0"/>
        <v>0</v>
      </c>
    </row>
    <row r="28" spans="1:9">
      <c r="A28" s="34">
        <v>19</v>
      </c>
      <c r="B28" s="44" t="s">
        <v>129</v>
      </c>
      <c r="C28" s="44" t="s">
        <v>12</v>
      </c>
      <c r="D28" s="44" t="s">
        <v>96</v>
      </c>
      <c r="E28" s="44" t="s">
        <v>0</v>
      </c>
      <c r="F28" s="45" t="s">
        <v>239</v>
      </c>
      <c r="G28" s="46">
        <v>75005</v>
      </c>
      <c r="H28" s="46">
        <v>0</v>
      </c>
      <c r="I28" s="108">
        <f t="shared" si="0"/>
        <v>0</v>
      </c>
    </row>
    <row r="29" spans="1:9">
      <c r="A29" s="34">
        <v>20</v>
      </c>
      <c r="B29" s="44" t="s">
        <v>129</v>
      </c>
      <c r="C29" s="44" t="s">
        <v>12</v>
      </c>
      <c r="D29" s="44" t="s">
        <v>13</v>
      </c>
      <c r="E29" s="44" t="s">
        <v>0</v>
      </c>
      <c r="F29" s="45" t="s">
        <v>246</v>
      </c>
      <c r="G29" s="46">
        <v>75005</v>
      </c>
      <c r="H29" s="46">
        <v>0</v>
      </c>
      <c r="I29" s="108">
        <f t="shared" si="0"/>
        <v>0</v>
      </c>
    </row>
    <row r="30" spans="1:9">
      <c r="A30" s="34">
        <v>21</v>
      </c>
      <c r="B30" s="44" t="s">
        <v>129</v>
      </c>
      <c r="C30" s="44" t="s">
        <v>12</v>
      </c>
      <c r="D30" s="44" t="s">
        <v>13</v>
      </c>
      <c r="E30" s="44" t="s">
        <v>14</v>
      </c>
      <c r="F30" s="45" t="s">
        <v>247</v>
      </c>
      <c r="G30" s="46">
        <v>75005</v>
      </c>
      <c r="H30" s="46">
        <v>0</v>
      </c>
      <c r="I30" s="108">
        <f t="shared" si="0"/>
        <v>0</v>
      </c>
    </row>
    <row r="31" spans="1:9">
      <c r="A31" s="34">
        <v>22</v>
      </c>
      <c r="B31" s="44" t="s">
        <v>129</v>
      </c>
      <c r="C31" s="44" t="s">
        <v>15</v>
      </c>
      <c r="D31" s="44" t="s">
        <v>97</v>
      </c>
      <c r="E31" s="44" t="s">
        <v>0</v>
      </c>
      <c r="F31" s="45" t="s">
        <v>248</v>
      </c>
      <c r="G31" s="46">
        <v>47921955.939999998</v>
      </c>
      <c r="H31" s="46">
        <v>36141493.560000002</v>
      </c>
      <c r="I31" s="108">
        <f t="shared" si="0"/>
        <v>75.417400753112929</v>
      </c>
    </row>
    <row r="32" spans="1:9" ht="38.25">
      <c r="A32" s="34">
        <v>23</v>
      </c>
      <c r="B32" s="44" t="s">
        <v>129</v>
      </c>
      <c r="C32" s="44" t="s">
        <v>15</v>
      </c>
      <c r="D32" s="44" t="s">
        <v>98</v>
      </c>
      <c r="E32" s="44" t="s">
        <v>0</v>
      </c>
      <c r="F32" s="45" t="s">
        <v>677</v>
      </c>
      <c r="G32" s="46">
        <v>576200</v>
      </c>
      <c r="H32" s="46">
        <v>403607.51</v>
      </c>
      <c r="I32" s="108">
        <f t="shared" si="0"/>
        <v>70.046426587990283</v>
      </c>
    </row>
    <row r="33" spans="1:9" ht="25.5">
      <c r="A33" s="34">
        <v>24</v>
      </c>
      <c r="B33" s="44" t="s">
        <v>129</v>
      </c>
      <c r="C33" s="44" t="s">
        <v>15</v>
      </c>
      <c r="D33" s="44" t="s">
        <v>99</v>
      </c>
      <c r="E33" s="44" t="s">
        <v>0</v>
      </c>
      <c r="F33" s="45" t="s">
        <v>440</v>
      </c>
      <c r="G33" s="46">
        <v>475600</v>
      </c>
      <c r="H33" s="46">
        <v>352543.51</v>
      </c>
      <c r="I33" s="108">
        <f t="shared" si="0"/>
        <v>74.126053406223718</v>
      </c>
    </row>
    <row r="34" spans="1:9" ht="51">
      <c r="A34" s="34">
        <v>25</v>
      </c>
      <c r="B34" s="44" t="s">
        <v>129</v>
      </c>
      <c r="C34" s="44" t="s">
        <v>15</v>
      </c>
      <c r="D34" s="44" t="s">
        <v>16</v>
      </c>
      <c r="E34" s="44" t="s">
        <v>0</v>
      </c>
      <c r="F34" s="45" t="s">
        <v>249</v>
      </c>
      <c r="G34" s="46">
        <v>200</v>
      </c>
      <c r="H34" s="46">
        <v>200</v>
      </c>
      <c r="I34" s="108">
        <f t="shared" si="0"/>
        <v>100</v>
      </c>
    </row>
    <row r="35" spans="1:9" ht="25.5">
      <c r="A35" s="34">
        <v>26</v>
      </c>
      <c r="B35" s="44" t="s">
        <v>129</v>
      </c>
      <c r="C35" s="44" t="s">
        <v>15</v>
      </c>
      <c r="D35" s="44" t="s">
        <v>16</v>
      </c>
      <c r="E35" s="44" t="s">
        <v>7</v>
      </c>
      <c r="F35" s="45" t="s">
        <v>243</v>
      </c>
      <c r="G35" s="46">
        <v>200</v>
      </c>
      <c r="H35" s="46">
        <v>200</v>
      </c>
      <c r="I35" s="108">
        <f t="shared" si="0"/>
        <v>100</v>
      </c>
    </row>
    <row r="36" spans="1:9" ht="25.5">
      <c r="A36" s="34">
        <v>27</v>
      </c>
      <c r="B36" s="44" t="s">
        <v>129</v>
      </c>
      <c r="C36" s="44" t="s">
        <v>15</v>
      </c>
      <c r="D36" s="44" t="s">
        <v>17</v>
      </c>
      <c r="E36" s="44" t="s">
        <v>0</v>
      </c>
      <c r="F36" s="45" t="s">
        <v>250</v>
      </c>
      <c r="G36" s="46">
        <v>115200</v>
      </c>
      <c r="H36" s="46">
        <v>49438.53</v>
      </c>
      <c r="I36" s="108">
        <f t="shared" si="0"/>
        <v>42.915390625000001</v>
      </c>
    </row>
    <row r="37" spans="1:9" ht="25.5">
      <c r="A37" s="34">
        <v>28</v>
      </c>
      <c r="B37" s="44" t="s">
        <v>129</v>
      </c>
      <c r="C37" s="44" t="s">
        <v>15</v>
      </c>
      <c r="D37" s="44" t="s">
        <v>17</v>
      </c>
      <c r="E37" s="44" t="s">
        <v>4</v>
      </c>
      <c r="F37" s="45" t="s">
        <v>241</v>
      </c>
      <c r="G37" s="46">
        <v>115200</v>
      </c>
      <c r="H37" s="46">
        <v>49438.53</v>
      </c>
      <c r="I37" s="108">
        <f t="shared" si="0"/>
        <v>42.915390625000001</v>
      </c>
    </row>
    <row r="38" spans="1:9" ht="76.5">
      <c r="A38" s="34">
        <v>29</v>
      </c>
      <c r="B38" s="44" t="s">
        <v>129</v>
      </c>
      <c r="C38" s="44" t="s">
        <v>15</v>
      </c>
      <c r="D38" s="44" t="s">
        <v>18</v>
      </c>
      <c r="E38" s="44" t="s">
        <v>0</v>
      </c>
      <c r="F38" s="45" t="s">
        <v>251</v>
      </c>
      <c r="G38" s="46">
        <v>200</v>
      </c>
      <c r="H38" s="46">
        <v>153.36000000000001</v>
      </c>
      <c r="I38" s="108">
        <f t="shared" si="0"/>
        <v>76.680000000000007</v>
      </c>
    </row>
    <row r="39" spans="1:9" ht="25.5">
      <c r="A39" s="34">
        <v>30</v>
      </c>
      <c r="B39" s="44" t="s">
        <v>129</v>
      </c>
      <c r="C39" s="44" t="s">
        <v>15</v>
      </c>
      <c r="D39" s="44" t="s">
        <v>18</v>
      </c>
      <c r="E39" s="44" t="s">
        <v>7</v>
      </c>
      <c r="F39" s="45" t="s">
        <v>243</v>
      </c>
      <c r="G39" s="46">
        <v>200</v>
      </c>
      <c r="H39" s="46">
        <v>153.36000000000001</v>
      </c>
      <c r="I39" s="108">
        <f t="shared" si="0"/>
        <v>76.680000000000007</v>
      </c>
    </row>
    <row r="40" spans="1:9" ht="30.75" customHeight="1">
      <c r="A40" s="34">
        <v>31</v>
      </c>
      <c r="B40" s="44" t="s">
        <v>129</v>
      </c>
      <c r="C40" s="44" t="s">
        <v>15</v>
      </c>
      <c r="D40" s="44" t="s">
        <v>19</v>
      </c>
      <c r="E40" s="44" t="s">
        <v>0</v>
      </c>
      <c r="F40" s="45" t="s">
        <v>252</v>
      </c>
      <c r="G40" s="46">
        <v>50000</v>
      </c>
      <c r="H40" s="46">
        <v>17000</v>
      </c>
      <c r="I40" s="108">
        <f t="shared" si="0"/>
        <v>34</v>
      </c>
    </row>
    <row r="41" spans="1:9" ht="25.5">
      <c r="A41" s="34">
        <v>32</v>
      </c>
      <c r="B41" s="44" t="s">
        <v>129</v>
      </c>
      <c r="C41" s="44" t="s">
        <v>15</v>
      </c>
      <c r="D41" s="44" t="s">
        <v>19</v>
      </c>
      <c r="E41" s="44" t="s">
        <v>4</v>
      </c>
      <c r="F41" s="45" t="s">
        <v>241</v>
      </c>
      <c r="G41" s="46">
        <v>13600</v>
      </c>
      <c r="H41" s="46">
        <v>0</v>
      </c>
      <c r="I41" s="108">
        <f t="shared" si="0"/>
        <v>0</v>
      </c>
    </row>
    <row r="42" spans="1:9" ht="25.5">
      <c r="A42" s="34">
        <v>33</v>
      </c>
      <c r="B42" s="44" t="s">
        <v>129</v>
      </c>
      <c r="C42" s="44" t="s">
        <v>15</v>
      </c>
      <c r="D42" s="44" t="s">
        <v>19</v>
      </c>
      <c r="E42" s="44" t="s">
        <v>7</v>
      </c>
      <c r="F42" s="45" t="s">
        <v>243</v>
      </c>
      <c r="G42" s="46">
        <v>36400</v>
      </c>
      <c r="H42" s="46">
        <v>17000</v>
      </c>
      <c r="I42" s="108">
        <f t="shared" si="0"/>
        <v>46.703296703296701</v>
      </c>
    </row>
    <row r="43" spans="1:9" ht="25.5">
      <c r="A43" s="34">
        <v>34</v>
      </c>
      <c r="B43" s="44" t="s">
        <v>129</v>
      </c>
      <c r="C43" s="44" t="s">
        <v>15</v>
      </c>
      <c r="D43" s="44" t="s">
        <v>20</v>
      </c>
      <c r="E43" s="44" t="s">
        <v>0</v>
      </c>
      <c r="F43" s="45" t="s">
        <v>253</v>
      </c>
      <c r="G43" s="46">
        <v>310000</v>
      </c>
      <c r="H43" s="46">
        <v>285751.62</v>
      </c>
      <c r="I43" s="108">
        <f t="shared" si="0"/>
        <v>92.177941935483858</v>
      </c>
    </row>
    <row r="44" spans="1:9" ht="25.5">
      <c r="A44" s="34">
        <v>35</v>
      </c>
      <c r="B44" s="44" t="s">
        <v>129</v>
      </c>
      <c r="C44" s="44" t="s">
        <v>15</v>
      </c>
      <c r="D44" s="44" t="s">
        <v>20</v>
      </c>
      <c r="E44" s="44" t="s">
        <v>7</v>
      </c>
      <c r="F44" s="45" t="s">
        <v>243</v>
      </c>
      <c r="G44" s="46">
        <v>305000</v>
      </c>
      <c r="H44" s="46">
        <v>280751.62</v>
      </c>
      <c r="I44" s="108">
        <f t="shared" si="0"/>
        <v>92.049711475409836</v>
      </c>
    </row>
    <row r="45" spans="1:9">
      <c r="A45" s="34">
        <v>36</v>
      </c>
      <c r="B45" s="44" t="s">
        <v>129</v>
      </c>
      <c r="C45" s="44" t="s">
        <v>15</v>
      </c>
      <c r="D45" s="44" t="s">
        <v>20</v>
      </c>
      <c r="E45" s="44" t="s">
        <v>8</v>
      </c>
      <c r="F45" s="45" t="s">
        <v>244</v>
      </c>
      <c r="G45" s="46">
        <v>5000</v>
      </c>
      <c r="H45" s="46">
        <v>5000</v>
      </c>
      <c r="I45" s="108">
        <f t="shared" si="0"/>
        <v>100</v>
      </c>
    </row>
    <row r="46" spans="1:9" ht="38.25">
      <c r="A46" s="34">
        <v>37</v>
      </c>
      <c r="B46" s="44" t="s">
        <v>129</v>
      </c>
      <c r="C46" s="44" t="s">
        <v>15</v>
      </c>
      <c r="D46" s="44" t="s">
        <v>101</v>
      </c>
      <c r="E46" s="44" t="s">
        <v>0</v>
      </c>
      <c r="F46" s="45" t="s">
        <v>441</v>
      </c>
      <c r="G46" s="46">
        <v>100600</v>
      </c>
      <c r="H46" s="46">
        <v>51064</v>
      </c>
      <c r="I46" s="108">
        <f t="shared" si="0"/>
        <v>50.759443339960242</v>
      </c>
    </row>
    <row r="47" spans="1:9" ht="38.25">
      <c r="A47" s="34">
        <v>38</v>
      </c>
      <c r="B47" s="44" t="s">
        <v>129</v>
      </c>
      <c r="C47" s="44" t="s">
        <v>15</v>
      </c>
      <c r="D47" s="44" t="s">
        <v>23</v>
      </c>
      <c r="E47" s="44" t="s">
        <v>0</v>
      </c>
      <c r="F47" s="45" t="s">
        <v>255</v>
      </c>
      <c r="G47" s="46">
        <v>68000</v>
      </c>
      <c r="H47" s="46">
        <v>30214</v>
      </c>
      <c r="I47" s="108">
        <f t="shared" si="0"/>
        <v>44.432352941176475</v>
      </c>
    </row>
    <row r="48" spans="1:9" ht="25.5">
      <c r="A48" s="34">
        <v>39</v>
      </c>
      <c r="B48" s="44" t="s">
        <v>129</v>
      </c>
      <c r="C48" s="44" t="s">
        <v>15</v>
      </c>
      <c r="D48" s="44" t="s">
        <v>23</v>
      </c>
      <c r="E48" s="44" t="s">
        <v>7</v>
      </c>
      <c r="F48" s="45" t="s">
        <v>243</v>
      </c>
      <c r="G48" s="46">
        <v>68000</v>
      </c>
      <c r="H48" s="46">
        <v>30214</v>
      </c>
      <c r="I48" s="108">
        <f t="shared" si="0"/>
        <v>44.432352941176475</v>
      </c>
    </row>
    <row r="49" spans="1:9">
      <c r="A49" s="34">
        <v>40</v>
      </c>
      <c r="B49" s="44" t="s">
        <v>129</v>
      </c>
      <c r="C49" s="44" t="s">
        <v>15</v>
      </c>
      <c r="D49" s="44" t="s">
        <v>24</v>
      </c>
      <c r="E49" s="44" t="s">
        <v>0</v>
      </c>
      <c r="F49" s="45" t="s">
        <v>256</v>
      </c>
      <c r="G49" s="46">
        <v>32600</v>
      </c>
      <c r="H49" s="46">
        <v>20850</v>
      </c>
      <c r="I49" s="108">
        <f t="shared" si="0"/>
        <v>63.957055214723923</v>
      </c>
    </row>
    <row r="50" spans="1:9" ht="25.5">
      <c r="A50" s="34">
        <v>41</v>
      </c>
      <c r="B50" s="44" t="s">
        <v>129</v>
      </c>
      <c r="C50" s="44" t="s">
        <v>15</v>
      </c>
      <c r="D50" s="44" t="s">
        <v>24</v>
      </c>
      <c r="E50" s="44" t="s">
        <v>7</v>
      </c>
      <c r="F50" s="45" t="s">
        <v>243</v>
      </c>
      <c r="G50" s="46">
        <v>32600</v>
      </c>
      <c r="H50" s="46">
        <v>20850</v>
      </c>
      <c r="I50" s="108">
        <f t="shared" si="0"/>
        <v>63.957055214723923</v>
      </c>
    </row>
    <row r="51" spans="1:9">
      <c r="A51" s="34">
        <v>42</v>
      </c>
      <c r="B51" s="44" t="s">
        <v>129</v>
      </c>
      <c r="C51" s="44" t="s">
        <v>15</v>
      </c>
      <c r="D51" s="44" t="s">
        <v>96</v>
      </c>
      <c r="E51" s="44" t="s">
        <v>0</v>
      </c>
      <c r="F51" s="45" t="s">
        <v>239</v>
      </c>
      <c r="G51" s="46">
        <v>47345755.939999998</v>
      </c>
      <c r="H51" s="46">
        <v>35737886.049999997</v>
      </c>
      <c r="I51" s="108">
        <f t="shared" si="0"/>
        <v>75.482765752625554</v>
      </c>
    </row>
    <row r="52" spans="1:9">
      <c r="A52" s="34">
        <v>43</v>
      </c>
      <c r="B52" s="44" t="s">
        <v>129</v>
      </c>
      <c r="C52" s="44" t="s">
        <v>15</v>
      </c>
      <c r="D52" s="44" t="s">
        <v>25</v>
      </c>
      <c r="E52" s="44" t="s">
        <v>0</v>
      </c>
      <c r="F52" s="45" t="s">
        <v>257</v>
      </c>
      <c r="G52" s="46">
        <v>18889829.07</v>
      </c>
      <c r="H52" s="46">
        <v>9398461.5299999993</v>
      </c>
      <c r="I52" s="108">
        <f t="shared" si="0"/>
        <v>49.754084566737689</v>
      </c>
    </row>
    <row r="53" spans="1:9">
      <c r="A53" s="34">
        <v>44</v>
      </c>
      <c r="B53" s="44" t="s">
        <v>129</v>
      </c>
      <c r="C53" s="44" t="s">
        <v>15</v>
      </c>
      <c r="D53" s="44" t="s">
        <v>25</v>
      </c>
      <c r="E53" s="44" t="s">
        <v>26</v>
      </c>
      <c r="F53" s="45" t="s">
        <v>442</v>
      </c>
      <c r="G53" s="46">
        <v>11095397</v>
      </c>
      <c r="H53" s="46">
        <v>5538442.0800000001</v>
      </c>
      <c r="I53" s="108">
        <f t="shared" si="0"/>
        <v>49.916574233441132</v>
      </c>
    </row>
    <row r="54" spans="1:9" ht="25.5">
      <c r="A54" s="34">
        <v>45</v>
      </c>
      <c r="B54" s="44" t="s">
        <v>129</v>
      </c>
      <c r="C54" s="44" t="s">
        <v>15</v>
      </c>
      <c r="D54" s="44" t="s">
        <v>25</v>
      </c>
      <c r="E54" s="44" t="s">
        <v>7</v>
      </c>
      <c r="F54" s="45" t="s">
        <v>243</v>
      </c>
      <c r="G54" s="46">
        <v>7790424.0700000003</v>
      </c>
      <c r="H54" s="46">
        <v>3856169.02</v>
      </c>
      <c r="I54" s="108">
        <f t="shared" si="0"/>
        <v>49.498833251576762</v>
      </c>
    </row>
    <row r="55" spans="1:9" ht="25.5">
      <c r="A55" s="34">
        <v>46</v>
      </c>
      <c r="B55" s="44" t="s">
        <v>129</v>
      </c>
      <c r="C55" s="44" t="s">
        <v>15</v>
      </c>
      <c r="D55" s="44" t="s">
        <v>25</v>
      </c>
      <c r="E55" s="44" t="s">
        <v>29</v>
      </c>
      <c r="F55" s="45" t="s">
        <v>260</v>
      </c>
      <c r="G55" s="46">
        <v>3108</v>
      </c>
      <c r="H55" s="46">
        <v>3108</v>
      </c>
      <c r="I55" s="108">
        <f t="shared" si="0"/>
        <v>100</v>
      </c>
    </row>
    <row r="56" spans="1:9">
      <c r="A56" s="34">
        <v>47</v>
      </c>
      <c r="B56" s="44" t="s">
        <v>129</v>
      </c>
      <c r="C56" s="44" t="s">
        <v>15</v>
      </c>
      <c r="D56" s="44" t="s">
        <v>25</v>
      </c>
      <c r="E56" s="44" t="s">
        <v>8</v>
      </c>
      <c r="F56" s="45" t="s">
        <v>244</v>
      </c>
      <c r="G56" s="46">
        <v>900</v>
      </c>
      <c r="H56" s="46">
        <v>742.43</v>
      </c>
      <c r="I56" s="108">
        <f t="shared" si="0"/>
        <v>82.49222222222221</v>
      </c>
    </row>
    <row r="57" spans="1:9" ht="25.5">
      <c r="A57" s="34">
        <v>48</v>
      </c>
      <c r="B57" s="44" t="s">
        <v>129</v>
      </c>
      <c r="C57" s="44" t="s">
        <v>15</v>
      </c>
      <c r="D57" s="44" t="s">
        <v>27</v>
      </c>
      <c r="E57" s="44" t="s">
        <v>0</v>
      </c>
      <c r="F57" s="45" t="s">
        <v>258</v>
      </c>
      <c r="G57" s="46">
        <v>26453880.870000001</v>
      </c>
      <c r="H57" s="46">
        <v>25260052.280000001</v>
      </c>
      <c r="I57" s="108">
        <f t="shared" si="0"/>
        <v>95.487132508584551</v>
      </c>
    </row>
    <row r="58" spans="1:9" ht="25.5">
      <c r="A58" s="34">
        <v>49</v>
      </c>
      <c r="B58" s="44" t="s">
        <v>129</v>
      </c>
      <c r="C58" s="44" t="s">
        <v>15</v>
      </c>
      <c r="D58" s="44" t="s">
        <v>27</v>
      </c>
      <c r="E58" s="44" t="s">
        <v>7</v>
      </c>
      <c r="F58" s="45" t="s">
        <v>243</v>
      </c>
      <c r="G58" s="46">
        <v>300428.59000000003</v>
      </c>
      <c r="H58" s="46">
        <v>6600</v>
      </c>
      <c r="I58" s="108">
        <f t="shared" si="0"/>
        <v>2.1968614904460324</v>
      </c>
    </row>
    <row r="59" spans="1:9">
      <c r="A59" s="34">
        <v>50</v>
      </c>
      <c r="B59" s="44" t="s">
        <v>129</v>
      </c>
      <c r="C59" s="44" t="s">
        <v>15</v>
      </c>
      <c r="D59" s="44" t="s">
        <v>27</v>
      </c>
      <c r="E59" s="44" t="s">
        <v>44</v>
      </c>
      <c r="F59" s="45" t="s">
        <v>272</v>
      </c>
      <c r="G59" s="46">
        <v>1800000</v>
      </c>
      <c r="H59" s="46">
        <v>900000</v>
      </c>
      <c r="I59" s="108">
        <f t="shared" si="0"/>
        <v>50</v>
      </c>
    </row>
    <row r="60" spans="1:9">
      <c r="A60" s="34">
        <v>51</v>
      </c>
      <c r="B60" s="44" t="s">
        <v>129</v>
      </c>
      <c r="C60" s="44" t="s">
        <v>15</v>
      </c>
      <c r="D60" s="44" t="s">
        <v>27</v>
      </c>
      <c r="E60" s="44" t="s">
        <v>503</v>
      </c>
      <c r="F60" s="45" t="s">
        <v>514</v>
      </c>
      <c r="G60" s="46">
        <v>24352804.98</v>
      </c>
      <c r="H60" s="46">
        <v>24352804.98</v>
      </c>
      <c r="I60" s="108">
        <f t="shared" si="0"/>
        <v>100</v>
      </c>
    </row>
    <row r="61" spans="1:9">
      <c r="A61" s="34">
        <v>52</v>
      </c>
      <c r="B61" s="44" t="s">
        <v>129</v>
      </c>
      <c r="C61" s="44" t="s">
        <v>15</v>
      </c>
      <c r="D61" s="44" t="s">
        <v>27</v>
      </c>
      <c r="E61" s="44" t="s">
        <v>8</v>
      </c>
      <c r="F61" s="45" t="s">
        <v>244</v>
      </c>
      <c r="G61" s="46">
        <v>647.29999999999995</v>
      </c>
      <c r="H61" s="46">
        <v>647.29999999999995</v>
      </c>
      <c r="I61" s="108">
        <f t="shared" si="0"/>
        <v>100</v>
      </c>
    </row>
    <row r="62" spans="1:9">
      <c r="A62" s="34">
        <v>53</v>
      </c>
      <c r="B62" s="44" t="s">
        <v>129</v>
      </c>
      <c r="C62" s="44" t="s">
        <v>15</v>
      </c>
      <c r="D62" s="44" t="s">
        <v>60</v>
      </c>
      <c r="E62" s="44" t="s">
        <v>0</v>
      </c>
      <c r="F62" s="45" t="s">
        <v>292</v>
      </c>
      <c r="G62" s="46">
        <v>18000</v>
      </c>
      <c r="H62" s="46">
        <v>9104.09</v>
      </c>
      <c r="I62" s="108">
        <f t="shared" si="0"/>
        <v>50.578277777777778</v>
      </c>
    </row>
    <row r="63" spans="1:9" ht="25.5">
      <c r="A63" s="34">
        <v>54</v>
      </c>
      <c r="B63" s="44" t="s">
        <v>129</v>
      </c>
      <c r="C63" s="44" t="s">
        <v>15</v>
      </c>
      <c r="D63" s="44" t="s">
        <v>60</v>
      </c>
      <c r="E63" s="44" t="s">
        <v>7</v>
      </c>
      <c r="F63" s="45" t="s">
        <v>243</v>
      </c>
      <c r="G63" s="46">
        <v>18000</v>
      </c>
      <c r="H63" s="46">
        <v>9104.09</v>
      </c>
      <c r="I63" s="108">
        <f t="shared" si="0"/>
        <v>50.578277777777778</v>
      </c>
    </row>
    <row r="64" spans="1:9" ht="25.5">
      <c r="A64" s="34">
        <v>55</v>
      </c>
      <c r="B64" s="44" t="s">
        <v>129</v>
      </c>
      <c r="C64" s="44" t="s">
        <v>15</v>
      </c>
      <c r="D64" s="44" t="s">
        <v>28</v>
      </c>
      <c r="E64" s="44" t="s">
        <v>0</v>
      </c>
      <c r="F64" s="45" t="s">
        <v>259</v>
      </c>
      <c r="G64" s="46">
        <v>1984046</v>
      </c>
      <c r="H64" s="46">
        <v>1070268.1499999999</v>
      </c>
      <c r="I64" s="108">
        <f t="shared" si="0"/>
        <v>53.943716526733752</v>
      </c>
    </row>
    <row r="65" spans="1:9" ht="25.5">
      <c r="A65" s="34">
        <v>56</v>
      </c>
      <c r="B65" s="44" t="s">
        <v>129</v>
      </c>
      <c r="C65" s="44" t="s">
        <v>15</v>
      </c>
      <c r="D65" s="44" t="s">
        <v>28</v>
      </c>
      <c r="E65" s="44" t="s">
        <v>29</v>
      </c>
      <c r="F65" s="45" t="s">
        <v>260</v>
      </c>
      <c r="G65" s="46">
        <v>1984046</v>
      </c>
      <c r="H65" s="46">
        <v>1070268.1499999999</v>
      </c>
      <c r="I65" s="108">
        <f t="shared" si="0"/>
        <v>53.943716526733752</v>
      </c>
    </row>
    <row r="66" spans="1:9">
      <c r="A66" s="34">
        <v>57</v>
      </c>
      <c r="B66" s="44" t="s">
        <v>129</v>
      </c>
      <c r="C66" s="44" t="s">
        <v>30</v>
      </c>
      <c r="D66" s="44" t="s">
        <v>97</v>
      </c>
      <c r="E66" s="44" t="s">
        <v>0</v>
      </c>
      <c r="F66" s="45" t="s">
        <v>443</v>
      </c>
      <c r="G66" s="46">
        <v>672900</v>
      </c>
      <c r="H66" s="46">
        <v>311940.90000000002</v>
      </c>
      <c r="I66" s="108">
        <f t="shared" si="0"/>
        <v>46.357690592955862</v>
      </c>
    </row>
    <row r="67" spans="1:9">
      <c r="A67" s="34">
        <v>58</v>
      </c>
      <c r="B67" s="44" t="s">
        <v>129</v>
      </c>
      <c r="C67" s="44" t="s">
        <v>31</v>
      </c>
      <c r="D67" s="44" t="s">
        <v>97</v>
      </c>
      <c r="E67" s="44" t="s">
        <v>0</v>
      </c>
      <c r="F67" s="45" t="s">
        <v>261</v>
      </c>
      <c r="G67" s="46">
        <v>672900</v>
      </c>
      <c r="H67" s="46">
        <v>311940.90000000002</v>
      </c>
      <c r="I67" s="108">
        <f t="shared" si="0"/>
        <v>46.357690592955862</v>
      </c>
    </row>
    <row r="68" spans="1:9">
      <c r="A68" s="34">
        <v>59</v>
      </c>
      <c r="B68" s="44" t="s">
        <v>129</v>
      </c>
      <c r="C68" s="44" t="s">
        <v>31</v>
      </c>
      <c r="D68" s="44" t="s">
        <v>96</v>
      </c>
      <c r="E68" s="44" t="s">
        <v>0</v>
      </c>
      <c r="F68" s="45" t="s">
        <v>239</v>
      </c>
      <c r="G68" s="46">
        <v>672900</v>
      </c>
      <c r="H68" s="46">
        <v>311940.90000000002</v>
      </c>
      <c r="I68" s="108">
        <f t="shared" si="0"/>
        <v>46.357690592955862</v>
      </c>
    </row>
    <row r="69" spans="1:9" ht="38.25">
      <c r="A69" s="34">
        <v>60</v>
      </c>
      <c r="B69" s="44" t="s">
        <v>129</v>
      </c>
      <c r="C69" s="44" t="s">
        <v>31</v>
      </c>
      <c r="D69" s="44" t="s">
        <v>32</v>
      </c>
      <c r="E69" s="44" t="s">
        <v>0</v>
      </c>
      <c r="F69" s="45" t="s">
        <v>262</v>
      </c>
      <c r="G69" s="46">
        <v>672900</v>
      </c>
      <c r="H69" s="46">
        <v>311940.90000000002</v>
      </c>
      <c r="I69" s="108">
        <f t="shared" si="0"/>
        <v>46.357690592955862</v>
      </c>
    </row>
    <row r="70" spans="1:9" ht="25.5">
      <c r="A70" s="34">
        <v>61</v>
      </c>
      <c r="B70" s="44" t="s">
        <v>129</v>
      </c>
      <c r="C70" s="44" t="s">
        <v>31</v>
      </c>
      <c r="D70" s="44" t="s">
        <v>32</v>
      </c>
      <c r="E70" s="44" t="s">
        <v>4</v>
      </c>
      <c r="F70" s="45" t="s">
        <v>241</v>
      </c>
      <c r="G70" s="46">
        <v>672900</v>
      </c>
      <c r="H70" s="46">
        <v>311940.90000000002</v>
      </c>
      <c r="I70" s="108">
        <f t="shared" si="0"/>
        <v>46.357690592955862</v>
      </c>
    </row>
    <row r="71" spans="1:9" ht="25.5">
      <c r="A71" s="34">
        <v>62</v>
      </c>
      <c r="B71" s="44" t="s">
        <v>129</v>
      </c>
      <c r="C71" s="44" t="s">
        <v>33</v>
      </c>
      <c r="D71" s="44" t="s">
        <v>97</v>
      </c>
      <c r="E71" s="44" t="s">
        <v>0</v>
      </c>
      <c r="F71" s="45" t="s">
        <v>444</v>
      </c>
      <c r="G71" s="46">
        <v>8229372.6900000004</v>
      </c>
      <c r="H71" s="46">
        <v>4125712.04</v>
      </c>
      <c r="I71" s="108">
        <f t="shared" si="0"/>
        <v>50.133979774830195</v>
      </c>
    </row>
    <row r="72" spans="1:9">
      <c r="A72" s="34">
        <v>63</v>
      </c>
      <c r="B72" s="44" t="s">
        <v>129</v>
      </c>
      <c r="C72" s="44" t="s">
        <v>34</v>
      </c>
      <c r="D72" s="44" t="s">
        <v>97</v>
      </c>
      <c r="E72" s="44" t="s">
        <v>0</v>
      </c>
      <c r="F72" s="45" t="s">
        <v>555</v>
      </c>
      <c r="G72" s="46">
        <v>50000</v>
      </c>
      <c r="H72" s="46">
        <v>0</v>
      </c>
      <c r="I72" s="108">
        <f t="shared" si="0"/>
        <v>0</v>
      </c>
    </row>
    <row r="73" spans="1:9" ht="38.25">
      <c r="A73" s="34">
        <v>64</v>
      </c>
      <c r="B73" s="44" t="s">
        <v>129</v>
      </c>
      <c r="C73" s="44" t="s">
        <v>34</v>
      </c>
      <c r="D73" s="44" t="s">
        <v>98</v>
      </c>
      <c r="E73" s="44" t="s">
        <v>0</v>
      </c>
      <c r="F73" s="45" t="s">
        <v>677</v>
      </c>
      <c r="G73" s="46">
        <v>50000</v>
      </c>
      <c r="H73" s="46">
        <v>0</v>
      </c>
      <c r="I73" s="108">
        <f t="shared" si="0"/>
        <v>0</v>
      </c>
    </row>
    <row r="74" spans="1:9" ht="38.25">
      <c r="A74" s="34">
        <v>65</v>
      </c>
      <c r="B74" s="44" t="s">
        <v>129</v>
      </c>
      <c r="C74" s="44" t="s">
        <v>34</v>
      </c>
      <c r="D74" s="44" t="s">
        <v>103</v>
      </c>
      <c r="E74" s="44" t="s">
        <v>0</v>
      </c>
      <c r="F74" s="45" t="s">
        <v>445</v>
      </c>
      <c r="G74" s="46">
        <v>50000</v>
      </c>
      <c r="H74" s="46">
        <v>0</v>
      </c>
      <c r="I74" s="108">
        <f t="shared" si="0"/>
        <v>0</v>
      </c>
    </row>
    <row r="75" spans="1:9">
      <c r="A75" s="34">
        <v>66</v>
      </c>
      <c r="B75" s="44" t="s">
        <v>129</v>
      </c>
      <c r="C75" s="44" t="s">
        <v>34</v>
      </c>
      <c r="D75" s="44" t="s">
        <v>538</v>
      </c>
      <c r="E75" s="44" t="s">
        <v>0</v>
      </c>
      <c r="F75" s="45" t="s">
        <v>556</v>
      </c>
      <c r="G75" s="46">
        <v>50000</v>
      </c>
      <c r="H75" s="46">
        <v>0</v>
      </c>
      <c r="I75" s="108">
        <f t="shared" ref="I75:I138" si="1">H75/G75*100</f>
        <v>0</v>
      </c>
    </row>
    <row r="76" spans="1:9" ht="25.5">
      <c r="A76" s="34">
        <v>67</v>
      </c>
      <c r="B76" s="44" t="s">
        <v>129</v>
      </c>
      <c r="C76" s="44" t="s">
        <v>34</v>
      </c>
      <c r="D76" s="44" t="s">
        <v>538</v>
      </c>
      <c r="E76" s="44" t="s">
        <v>7</v>
      </c>
      <c r="F76" s="45" t="s">
        <v>243</v>
      </c>
      <c r="G76" s="46">
        <v>50000</v>
      </c>
      <c r="H76" s="46">
        <v>0</v>
      </c>
      <c r="I76" s="108">
        <f t="shared" si="1"/>
        <v>0</v>
      </c>
    </row>
    <row r="77" spans="1:9" ht="25.5">
      <c r="A77" s="34">
        <v>68</v>
      </c>
      <c r="B77" s="44" t="s">
        <v>129</v>
      </c>
      <c r="C77" s="44" t="s">
        <v>37</v>
      </c>
      <c r="D77" s="44" t="s">
        <v>97</v>
      </c>
      <c r="E77" s="44" t="s">
        <v>0</v>
      </c>
      <c r="F77" s="45" t="s">
        <v>557</v>
      </c>
      <c r="G77" s="46">
        <v>7865203.6900000004</v>
      </c>
      <c r="H77" s="46">
        <v>4021311.22</v>
      </c>
      <c r="I77" s="108">
        <f t="shared" si="1"/>
        <v>51.127871298651641</v>
      </c>
    </row>
    <row r="78" spans="1:9" ht="38.25">
      <c r="A78" s="34">
        <v>69</v>
      </c>
      <c r="B78" s="44" t="s">
        <v>129</v>
      </c>
      <c r="C78" s="44" t="s">
        <v>37</v>
      </c>
      <c r="D78" s="44" t="s">
        <v>98</v>
      </c>
      <c r="E78" s="44" t="s">
        <v>0</v>
      </c>
      <c r="F78" s="45" t="s">
        <v>677</v>
      </c>
      <c r="G78" s="46">
        <v>7865203.6900000004</v>
      </c>
      <c r="H78" s="46">
        <v>4021311.22</v>
      </c>
      <c r="I78" s="108">
        <f t="shared" si="1"/>
        <v>51.127871298651641</v>
      </c>
    </row>
    <row r="79" spans="1:9" ht="25.5">
      <c r="A79" s="34">
        <v>70</v>
      </c>
      <c r="B79" s="44" t="s">
        <v>129</v>
      </c>
      <c r="C79" s="44" t="s">
        <v>37</v>
      </c>
      <c r="D79" s="44" t="s">
        <v>102</v>
      </c>
      <c r="E79" s="44" t="s">
        <v>0</v>
      </c>
      <c r="F79" s="45" t="s">
        <v>678</v>
      </c>
      <c r="G79" s="46">
        <v>1167510.69</v>
      </c>
      <c r="H79" s="46">
        <v>659900.92000000004</v>
      </c>
      <c r="I79" s="108">
        <f t="shared" si="1"/>
        <v>56.522045207140678</v>
      </c>
    </row>
    <row r="80" spans="1:9" ht="25.5">
      <c r="A80" s="34">
        <v>71</v>
      </c>
      <c r="B80" s="44" t="s">
        <v>129</v>
      </c>
      <c r="C80" s="44" t="s">
        <v>37</v>
      </c>
      <c r="D80" s="44" t="s">
        <v>424</v>
      </c>
      <c r="E80" s="44" t="s">
        <v>0</v>
      </c>
      <c r="F80" s="45" t="s">
        <v>446</v>
      </c>
      <c r="G80" s="46">
        <v>22489.29</v>
      </c>
      <c r="H80" s="46">
        <v>13030</v>
      </c>
      <c r="I80" s="108">
        <f t="shared" si="1"/>
        <v>57.938689927516606</v>
      </c>
    </row>
    <row r="81" spans="1:9" ht="25.5">
      <c r="A81" s="34">
        <v>72</v>
      </c>
      <c r="B81" s="44" t="s">
        <v>129</v>
      </c>
      <c r="C81" s="44" t="s">
        <v>37</v>
      </c>
      <c r="D81" s="44" t="s">
        <v>424</v>
      </c>
      <c r="E81" s="44" t="s">
        <v>7</v>
      </c>
      <c r="F81" s="45" t="s">
        <v>243</v>
      </c>
      <c r="G81" s="46">
        <v>22489.29</v>
      </c>
      <c r="H81" s="46">
        <v>13030</v>
      </c>
      <c r="I81" s="108">
        <f t="shared" si="1"/>
        <v>57.938689927516606</v>
      </c>
    </row>
    <row r="82" spans="1:9" ht="25.5">
      <c r="A82" s="34">
        <v>73</v>
      </c>
      <c r="B82" s="44" t="s">
        <v>129</v>
      </c>
      <c r="C82" s="44" t="s">
        <v>37</v>
      </c>
      <c r="D82" s="44" t="s">
        <v>679</v>
      </c>
      <c r="E82" s="44" t="s">
        <v>0</v>
      </c>
      <c r="F82" s="45" t="s">
        <v>680</v>
      </c>
      <c r="G82" s="46">
        <v>1045021.4</v>
      </c>
      <c r="H82" s="46">
        <v>646870.92000000004</v>
      </c>
      <c r="I82" s="108">
        <f t="shared" si="1"/>
        <v>61.900255822512342</v>
      </c>
    </row>
    <row r="83" spans="1:9" ht="25.5">
      <c r="A83" s="34">
        <v>74</v>
      </c>
      <c r="B83" s="44" t="s">
        <v>129</v>
      </c>
      <c r="C83" s="44" t="s">
        <v>37</v>
      </c>
      <c r="D83" s="44" t="s">
        <v>679</v>
      </c>
      <c r="E83" s="44" t="s">
        <v>7</v>
      </c>
      <c r="F83" s="45" t="s">
        <v>243</v>
      </c>
      <c r="G83" s="46">
        <v>1045021.4</v>
      </c>
      <c r="H83" s="46">
        <v>646870.92000000004</v>
      </c>
      <c r="I83" s="108">
        <f t="shared" si="1"/>
        <v>61.900255822512342</v>
      </c>
    </row>
    <row r="84" spans="1:9">
      <c r="A84" s="34">
        <v>75</v>
      </c>
      <c r="B84" s="44" t="s">
        <v>129</v>
      </c>
      <c r="C84" s="44" t="s">
        <v>37</v>
      </c>
      <c r="D84" s="44" t="s">
        <v>753</v>
      </c>
      <c r="E84" s="44" t="s">
        <v>0</v>
      </c>
      <c r="F84" s="45" t="s">
        <v>754</v>
      </c>
      <c r="G84" s="46">
        <v>100000</v>
      </c>
      <c r="H84" s="46">
        <v>0</v>
      </c>
      <c r="I84" s="108">
        <f t="shared" si="1"/>
        <v>0</v>
      </c>
    </row>
    <row r="85" spans="1:9" ht="25.5">
      <c r="A85" s="34">
        <v>76</v>
      </c>
      <c r="B85" s="44" t="s">
        <v>129</v>
      </c>
      <c r="C85" s="44" t="s">
        <v>37</v>
      </c>
      <c r="D85" s="44" t="s">
        <v>753</v>
      </c>
      <c r="E85" s="44" t="s">
        <v>7</v>
      </c>
      <c r="F85" s="45" t="s">
        <v>243</v>
      </c>
      <c r="G85" s="46">
        <v>100000</v>
      </c>
      <c r="H85" s="46">
        <v>0</v>
      </c>
      <c r="I85" s="108">
        <f t="shared" si="1"/>
        <v>0</v>
      </c>
    </row>
    <row r="86" spans="1:9" ht="38.25">
      <c r="A86" s="34">
        <v>77</v>
      </c>
      <c r="B86" s="44" t="s">
        <v>129</v>
      </c>
      <c r="C86" s="44" t="s">
        <v>37</v>
      </c>
      <c r="D86" s="44" t="s">
        <v>103</v>
      </c>
      <c r="E86" s="44" t="s">
        <v>0</v>
      </c>
      <c r="F86" s="45" t="s">
        <v>445</v>
      </c>
      <c r="G86" s="46">
        <v>100000</v>
      </c>
      <c r="H86" s="46">
        <v>0</v>
      </c>
      <c r="I86" s="108">
        <f t="shared" si="1"/>
        <v>0</v>
      </c>
    </row>
    <row r="87" spans="1:9" ht="25.5">
      <c r="A87" s="34">
        <v>78</v>
      </c>
      <c r="B87" s="44" t="s">
        <v>129</v>
      </c>
      <c r="C87" s="44" t="s">
        <v>37</v>
      </c>
      <c r="D87" s="44" t="s">
        <v>35</v>
      </c>
      <c r="E87" s="44" t="s">
        <v>0</v>
      </c>
      <c r="F87" s="45" t="s">
        <v>558</v>
      </c>
      <c r="G87" s="46">
        <v>100000</v>
      </c>
      <c r="H87" s="46">
        <v>0</v>
      </c>
      <c r="I87" s="108">
        <f t="shared" si="1"/>
        <v>0</v>
      </c>
    </row>
    <row r="88" spans="1:9" ht="25.5">
      <c r="A88" s="34">
        <v>79</v>
      </c>
      <c r="B88" s="44" t="s">
        <v>129</v>
      </c>
      <c r="C88" s="44" t="s">
        <v>37</v>
      </c>
      <c r="D88" s="44" t="s">
        <v>35</v>
      </c>
      <c r="E88" s="44" t="s">
        <v>7</v>
      </c>
      <c r="F88" s="45" t="s">
        <v>243</v>
      </c>
      <c r="G88" s="46">
        <v>100000</v>
      </c>
      <c r="H88" s="46">
        <v>0</v>
      </c>
      <c r="I88" s="108">
        <f t="shared" si="1"/>
        <v>0</v>
      </c>
    </row>
    <row r="89" spans="1:9" ht="51">
      <c r="A89" s="34">
        <v>80</v>
      </c>
      <c r="B89" s="44" t="s">
        <v>129</v>
      </c>
      <c r="C89" s="44" t="s">
        <v>37</v>
      </c>
      <c r="D89" s="44" t="s">
        <v>110</v>
      </c>
      <c r="E89" s="44" t="s">
        <v>0</v>
      </c>
      <c r="F89" s="45" t="s">
        <v>515</v>
      </c>
      <c r="G89" s="46">
        <v>6597693</v>
      </c>
      <c r="H89" s="46">
        <v>3361410.3</v>
      </c>
      <c r="I89" s="108">
        <f t="shared" si="1"/>
        <v>50.948267826344754</v>
      </c>
    </row>
    <row r="90" spans="1:9" ht="25.5">
      <c r="A90" s="34">
        <v>81</v>
      </c>
      <c r="B90" s="44" t="s">
        <v>129</v>
      </c>
      <c r="C90" s="44" t="s">
        <v>37</v>
      </c>
      <c r="D90" s="44" t="s">
        <v>586</v>
      </c>
      <c r="E90" s="44" t="s">
        <v>0</v>
      </c>
      <c r="F90" s="45" t="s">
        <v>602</v>
      </c>
      <c r="G90" s="46">
        <v>182500</v>
      </c>
      <c r="H90" s="46">
        <v>182500</v>
      </c>
      <c r="I90" s="108">
        <f t="shared" si="1"/>
        <v>100</v>
      </c>
    </row>
    <row r="91" spans="1:9" ht="25.5">
      <c r="A91" s="34">
        <v>82</v>
      </c>
      <c r="B91" s="44" t="s">
        <v>129</v>
      </c>
      <c r="C91" s="44" t="s">
        <v>37</v>
      </c>
      <c r="D91" s="44" t="s">
        <v>586</v>
      </c>
      <c r="E91" s="44" t="s">
        <v>7</v>
      </c>
      <c r="F91" s="45" t="s">
        <v>243</v>
      </c>
      <c r="G91" s="46">
        <v>182500</v>
      </c>
      <c r="H91" s="46">
        <v>182500</v>
      </c>
      <c r="I91" s="108">
        <f t="shared" si="1"/>
        <v>100</v>
      </c>
    </row>
    <row r="92" spans="1:9" ht="38.25">
      <c r="A92" s="34">
        <v>83</v>
      </c>
      <c r="B92" s="44" t="s">
        <v>129</v>
      </c>
      <c r="C92" s="44" t="s">
        <v>37</v>
      </c>
      <c r="D92" s="44" t="s">
        <v>36</v>
      </c>
      <c r="E92" s="44" t="s">
        <v>0</v>
      </c>
      <c r="F92" s="45" t="s">
        <v>263</v>
      </c>
      <c r="G92" s="46">
        <v>6415193</v>
      </c>
      <c r="H92" s="46">
        <v>3178910.3</v>
      </c>
      <c r="I92" s="108">
        <f t="shared" si="1"/>
        <v>49.552839641769154</v>
      </c>
    </row>
    <row r="93" spans="1:9">
      <c r="A93" s="34">
        <v>84</v>
      </c>
      <c r="B93" s="44" t="s">
        <v>129</v>
      </c>
      <c r="C93" s="44" t="s">
        <v>37</v>
      </c>
      <c r="D93" s="44" t="s">
        <v>36</v>
      </c>
      <c r="E93" s="44" t="s">
        <v>26</v>
      </c>
      <c r="F93" s="45" t="s">
        <v>442</v>
      </c>
      <c r="G93" s="46">
        <v>5790867</v>
      </c>
      <c r="H93" s="46">
        <v>2875684.91</v>
      </c>
      <c r="I93" s="108">
        <f t="shared" si="1"/>
        <v>49.658970064413502</v>
      </c>
    </row>
    <row r="94" spans="1:9" ht="25.5">
      <c r="A94" s="34">
        <v>85</v>
      </c>
      <c r="B94" s="44" t="s">
        <v>129</v>
      </c>
      <c r="C94" s="44" t="s">
        <v>37</v>
      </c>
      <c r="D94" s="44" t="s">
        <v>36</v>
      </c>
      <c r="E94" s="44" t="s">
        <v>7</v>
      </c>
      <c r="F94" s="45" t="s">
        <v>243</v>
      </c>
      <c r="G94" s="46">
        <v>624326</v>
      </c>
      <c r="H94" s="46">
        <v>303225.39</v>
      </c>
      <c r="I94" s="108">
        <f t="shared" si="1"/>
        <v>48.56843860419076</v>
      </c>
    </row>
    <row r="95" spans="1:9" ht="25.5">
      <c r="A95" s="34">
        <v>86</v>
      </c>
      <c r="B95" s="44" t="s">
        <v>129</v>
      </c>
      <c r="C95" s="44" t="s">
        <v>38</v>
      </c>
      <c r="D95" s="44" t="s">
        <v>97</v>
      </c>
      <c r="E95" s="44" t="s">
        <v>0</v>
      </c>
      <c r="F95" s="45" t="s">
        <v>264</v>
      </c>
      <c r="G95" s="46">
        <v>314169</v>
      </c>
      <c r="H95" s="46">
        <v>104400.82</v>
      </c>
      <c r="I95" s="108">
        <f t="shared" si="1"/>
        <v>33.230783431847193</v>
      </c>
    </row>
    <row r="96" spans="1:9" ht="38.25">
      <c r="A96" s="34">
        <v>87</v>
      </c>
      <c r="B96" s="44" t="s">
        <v>129</v>
      </c>
      <c r="C96" s="44" t="s">
        <v>38</v>
      </c>
      <c r="D96" s="44" t="s">
        <v>98</v>
      </c>
      <c r="E96" s="44" t="s">
        <v>0</v>
      </c>
      <c r="F96" s="45" t="s">
        <v>677</v>
      </c>
      <c r="G96" s="46">
        <v>314169</v>
      </c>
      <c r="H96" s="46">
        <v>104400.82</v>
      </c>
      <c r="I96" s="108">
        <f t="shared" si="1"/>
        <v>33.230783431847193</v>
      </c>
    </row>
    <row r="97" spans="1:9" ht="25.5">
      <c r="A97" s="34">
        <v>88</v>
      </c>
      <c r="B97" s="44" t="s">
        <v>129</v>
      </c>
      <c r="C97" s="44" t="s">
        <v>38</v>
      </c>
      <c r="D97" s="44" t="s">
        <v>104</v>
      </c>
      <c r="E97" s="44" t="s">
        <v>0</v>
      </c>
      <c r="F97" s="45" t="s">
        <v>265</v>
      </c>
      <c r="G97" s="46">
        <v>314169</v>
      </c>
      <c r="H97" s="46">
        <v>104400.82</v>
      </c>
      <c r="I97" s="108">
        <f t="shared" si="1"/>
        <v>33.230783431847193</v>
      </c>
    </row>
    <row r="98" spans="1:9" ht="25.5">
      <c r="A98" s="34">
        <v>89</v>
      </c>
      <c r="B98" s="44" t="s">
        <v>129</v>
      </c>
      <c r="C98" s="44" t="s">
        <v>38</v>
      </c>
      <c r="D98" s="44" t="s">
        <v>39</v>
      </c>
      <c r="E98" s="44" t="s">
        <v>0</v>
      </c>
      <c r="F98" s="45" t="s">
        <v>266</v>
      </c>
      <c r="G98" s="46">
        <v>215969</v>
      </c>
      <c r="H98" s="46">
        <v>27190.82</v>
      </c>
      <c r="I98" s="108">
        <f t="shared" si="1"/>
        <v>12.59014951219851</v>
      </c>
    </row>
    <row r="99" spans="1:9" ht="25.5">
      <c r="A99" s="34">
        <v>90</v>
      </c>
      <c r="B99" s="44" t="s">
        <v>129</v>
      </c>
      <c r="C99" s="44" t="s">
        <v>38</v>
      </c>
      <c r="D99" s="44" t="s">
        <v>39</v>
      </c>
      <c r="E99" s="44" t="s">
        <v>7</v>
      </c>
      <c r="F99" s="45" t="s">
        <v>243</v>
      </c>
      <c r="G99" s="46">
        <v>215969</v>
      </c>
      <c r="H99" s="46">
        <v>27190.82</v>
      </c>
      <c r="I99" s="108">
        <f t="shared" si="1"/>
        <v>12.59014951219851</v>
      </c>
    </row>
    <row r="100" spans="1:9" ht="25.5">
      <c r="A100" s="34">
        <v>91</v>
      </c>
      <c r="B100" s="44" t="s">
        <v>129</v>
      </c>
      <c r="C100" s="44" t="s">
        <v>38</v>
      </c>
      <c r="D100" s="44" t="s">
        <v>425</v>
      </c>
      <c r="E100" s="44" t="s">
        <v>0</v>
      </c>
      <c r="F100" s="45" t="s">
        <v>447</v>
      </c>
      <c r="G100" s="46">
        <v>98200</v>
      </c>
      <c r="H100" s="46">
        <v>77210</v>
      </c>
      <c r="I100" s="108">
        <f t="shared" si="1"/>
        <v>78.625254582484729</v>
      </c>
    </row>
    <row r="101" spans="1:9" ht="38.25">
      <c r="A101" s="34">
        <v>92</v>
      </c>
      <c r="B101" s="44" t="s">
        <v>129</v>
      </c>
      <c r="C101" s="44" t="s">
        <v>38</v>
      </c>
      <c r="D101" s="44" t="s">
        <v>425</v>
      </c>
      <c r="E101" s="44" t="s">
        <v>93</v>
      </c>
      <c r="F101" s="45" t="s">
        <v>603</v>
      </c>
      <c r="G101" s="46">
        <v>98200</v>
      </c>
      <c r="H101" s="46">
        <v>77210</v>
      </c>
      <c r="I101" s="108">
        <f t="shared" si="1"/>
        <v>78.625254582484729</v>
      </c>
    </row>
    <row r="102" spans="1:9">
      <c r="A102" s="34">
        <v>93</v>
      </c>
      <c r="B102" s="44" t="s">
        <v>129</v>
      </c>
      <c r="C102" s="44" t="s">
        <v>40</v>
      </c>
      <c r="D102" s="44" t="s">
        <v>97</v>
      </c>
      <c r="E102" s="44" t="s">
        <v>0</v>
      </c>
      <c r="F102" s="45" t="s">
        <v>448</v>
      </c>
      <c r="G102" s="46">
        <v>173836850.08000001</v>
      </c>
      <c r="H102" s="46">
        <v>40063771.450000003</v>
      </c>
      <c r="I102" s="108">
        <f t="shared" si="1"/>
        <v>23.046765649264</v>
      </c>
    </row>
    <row r="103" spans="1:9">
      <c r="A103" s="34">
        <v>94</v>
      </c>
      <c r="B103" s="44" t="s">
        <v>129</v>
      </c>
      <c r="C103" s="44" t="s">
        <v>41</v>
      </c>
      <c r="D103" s="44" t="s">
        <v>97</v>
      </c>
      <c r="E103" s="44" t="s">
        <v>0</v>
      </c>
      <c r="F103" s="45" t="s">
        <v>267</v>
      </c>
      <c r="G103" s="46">
        <v>207300</v>
      </c>
      <c r="H103" s="46">
        <v>188642.06</v>
      </c>
      <c r="I103" s="108">
        <f t="shared" si="1"/>
        <v>90.999546550892433</v>
      </c>
    </row>
    <row r="104" spans="1:9">
      <c r="A104" s="34">
        <v>95</v>
      </c>
      <c r="B104" s="44" t="s">
        <v>129</v>
      </c>
      <c r="C104" s="44" t="s">
        <v>41</v>
      </c>
      <c r="D104" s="44" t="s">
        <v>96</v>
      </c>
      <c r="E104" s="44" t="s">
        <v>0</v>
      </c>
      <c r="F104" s="45" t="s">
        <v>239</v>
      </c>
      <c r="G104" s="46">
        <v>207300</v>
      </c>
      <c r="H104" s="46">
        <v>188642.06</v>
      </c>
      <c r="I104" s="108">
        <f t="shared" si="1"/>
        <v>90.999546550892433</v>
      </c>
    </row>
    <row r="105" spans="1:9" ht="38.25">
      <c r="A105" s="34">
        <v>96</v>
      </c>
      <c r="B105" s="44" t="s">
        <v>129</v>
      </c>
      <c r="C105" s="44" t="s">
        <v>41</v>
      </c>
      <c r="D105" s="44" t="s">
        <v>42</v>
      </c>
      <c r="E105" s="44" t="s">
        <v>0</v>
      </c>
      <c r="F105" s="45" t="s">
        <v>516</v>
      </c>
      <c r="G105" s="46">
        <v>199200</v>
      </c>
      <c r="H105" s="46">
        <v>188642.06</v>
      </c>
      <c r="I105" s="108">
        <f t="shared" si="1"/>
        <v>94.699829317269078</v>
      </c>
    </row>
    <row r="106" spans="1:9" ht="25.5">
      <c r="A106" s="34">
        <v>97</v>
      </c>
      <c r="B106" s="44" t="s">
        <v>129</v>
      </c>
      <c r="C106" s="44" t="s">
        <v>41</v>
      </c>
      <c r="D106" s="44" t="s">
        <v>42</v>
      </c>
      <c r="E106" s="44" t="s">
        <v>7</v>
      </c>
      <c r="F106" s="45" t="s">
        <v>243</v>
      </c>
      <c r="G106" s="46">
        <v>199200</v>
      </c>
      <c r="H106" s="46">
        <v>188642.06</v>
      </c>
      <c r="I106" s="108">
        <f t="shared" si="1"/>
        <v>94.699829317269078</v>
      </c>
    </row>
    <row r="107" spans="1:9" ht="38.25">
      <c r="A107" s="34">
        <v>98</v>
      </c>
      <c r="B107" s="44" t="s">
        <v>129</v>
      </c>
      <c r="C107" s="44" t="s">
        <v>41</v>
      </c>
      <c r="D107" s="44" t="s">
        <v>587</v>
      </c>
      <c r="E107" s="44" t="s">
        <v>0</v>
      </c>
      <c r="F107" s="45" t="s">
        <v>604</v>
      </c>
      <c r="G107" s="46">
        <v>8100</v>
      </c>
      <c r="H107" s="46">
        <v>0</v>
      </c>
      <c r="I107" s="108">
        <f t="shared" si="1"/>
        <v>0</v>
      </c>
    </row>
    <row r="108" spans="1:9" ht="25.5">
      <c r="A108" s="34">
        <v>99</v>
      </c>
      <c r="B108" s="44" t="s">
        <v>129</v>
      </c>
      <c r="C108" s="44" t="s">
        <v>41</v>
      </c>
      <c r="D108" s="44" t="s">
        <v>587</v>
      </c>
      <c r="E108" s="44" t="s">
        <v>7</v>
      </c>
      <c r="F108" s="45" t="s">
        <v>243</v>
      </c>
      <c r="G108" s="46">
        <v>8100</v>
      </c>
      <c r="H108" s="46">
        <v>0</v>
      </c>
      <c r="I108" s="108">
        <f t="shared" si="1"/>
        <v>0</v>
      </c>
    </row>
    <row r="109" spans="1:9">
      <c r="A109" s="34">
        <v>100</v>
      </c>
      <c r="B109" s="44" t="s">
        <v>129</v>
      </c>
      <c r="C109" s="44" t="s">
        <v>384</v>
      </c>
      <c r="D109" s="44" t="s">
        <v>97</v>
      </c>
      <c r="E109" s="44" t="s">
        <v>0</v>
      </c>
      <c r="F109" s="45" t="s">
        <v>396</v>
      </c>
      <c r="G109" s="46">
        <v>3243186</v>
      </c>
      <c r="H109" s="46">
        <v>1325846.67</v>
      </c>
      <c r="I109" s="108">
        <f t="shared" si="1"/>
        <v>40.880993874541879</v>
      </c>
    </row>
    <row r="110" spans="1:9" ht="38.25">
      <c r="A110" s="34">
        <v>101</v>
      </c>
      <c r="B110" s="44" t="s">
        <v>129</v>
      </c>
      <c r="C110" s="44" t="s">
        <v>384</v>
      </c>
      <c r="D110" s="44" t="s">
        <v>98</v>
      </c>
      <c r="E110" s="44" t="s">
        <v>0</v>
      </c>
      <c r="F110" s="45" t="s">
        <v>677</v>
      </c>
      <c r="G110" s="46">
        <v>3243186</v>
      </c>
      <c r="H110" s="46">
        <v>1325846.67</v>
      </c>
      <c r="I110" s="108">
        <f t="shared" si="1"/>
        <v>40.880993874541879</v>
      </c>
    </row>
    <row r="111" spans="1:9" ht="38.25">
      <c r="A111" s="34">
        <v>102</v>
      </c>
      <c r="B111" s="44" t="s">
        <v>129</v>
      </c>
      <c r="C111" s="44" t="s">
        <v>384</v>
      </c>
      <c r="D111" s="44" t="s">
        <v>386</v>
      </c>
      <c r="E111" s="44" t="s">
        <v>0</v>
      </c>
      <c r="F111" s="45" t="s">
        <v>397</v>
      </c>
      <c r="G111" s="46">
        <v>3243186</v>
      </c>
      <c r="H111" s="46">
        <v>1325846.67</v>
      </c>
      <c r="I111" s="108">
        <f t="shared" si="1"/>
        <v>40.880993874541879</v>
      </c>
    </row>
    <row r="112" spans="1:9" ht="25.5">
      <c r="A112" s="34">
        <v>103</v>
      </c>
      <c r="B112" s="44" t="s">
        <v>129</v>
      </c>
      <c r="C112" s="44" t="s">
        <v>384</v>
      </c>
      <c r="D112" s="44" t="s">
        <v>387</v>
      </c>
      <c r="E112" s="44" t="s">
        <v>0</v>
      </c>
      <c r="F112" s="45" t="s">
        <v>398</v>
      </c>
      <c r="G112" s="46">
        <v>3243186</v>
      </c>
      <c r="H112" s="46">
        <v>1325846.67</v>
      </c>
      <c r="I112" s="108">
        <f t="shared" si="1"/>
        <v>40.880993874541879</v>
      </c>
    </row>
    <row r="113" spans="1:9">
      <c r="A113" s="34">
        <v>104</v>
      </c>
      <c r="B113" s="44" t="s">
        <v>129</v>
      </c>
      <c r="C113" s="44" t="s">
        <v>384</v>
      </c>
      <c r="D113" s="44" t="s">
        <v>387</v>
      </c>
      <c r="E113" s="44" t="s">
        <v>26</v>
      </c>
      <c r="F113" s="45" t="s">
        <v>442</v>
      </c>
      <c r="G113" s="46">
        <v>2420886</v>
      </c>
      <c r="H113" s="46">
        <v>1204978.3</v>
      </c>
      <c r="I113" s="108">
        <f t="shared" si="1"/>
        <v>49.774268594225425</v>
      </c>
    </row>
    <row r="114" spans="1:9" ht="25.5">
      <c r="A114" s="34">
        <v>105</v>
      </c>
      <c r="B114" s="44" t="s">
        <v>129</v>
      </c>
      <c r="C114" s="44" t="s">
        <v>384</v>
      </c>
      <c r="D114" s="44" t="s">
        <v>387</v>
      </c>
      <c r="E114" s="44" t="s">
        <v>7</v>
      </c>
      <c r="F114" s="45" t="s">
        <v>243</v>
      </c>
      <c r="G114" s="46">
        <v>812800</v>
      </c>
      <c r="H114" s="46">
        <v>115998.37</v>
      </c>
      <c r="I114" s="108">
        <f t="shared" si="1"/>
        <v>14.271453001968503</v>
      </c>
    </row>
    <row r="115" spans="1:9">
      <c r="A115" s="34">
        <v>106</v>
      </c>
      <c r="B115" s="44" t="s">
        <v>129</v>
      </c>
      <c r="C115" s="44" t="s">
        <v>384</v>
      </c>
      <c r="D115" s="44" t="s">
        <v>387</v>
      </c>
      <c r="E115" s="44" t="s">
        <v>8</v>
      </c>
      <c r="F115" s="45" t="s">
        <v>244</v>
      </c>
      <c r="G115" s="46">
        <v>9500</v>
      </c>
      <c r="H115" s="46">
        <v>4870</v>
      </c>
      <c r="I115" s="108">
        <f t="shared" si="1"/>
        <v>51.263157894736842</v>
      </c>
    </row>
    <row r="116" spans="1:9">
      <c r="A116" s="34">
        <v>107</v>
      </c>
      <c r="B116" s="44" t="s">
        <v>129</v>
      </c>
      <c r="C116" s="44" t="s">
        <v>388</v>
      </c>
      <c r="D116" s="44" t="s">
        <v>97</v>
      </c>
      <c r="E116" s="44" t="s">
        <v>0</v>
      </c>
      <c r="F116" s="45" t="s">
        <v>401</v>
      </c>
      <c r="G116" s="46">
        <v>2042795</v>
      </c>
      <c r="H116" s="46">
        <v>641676</v>
      </c>
      <c r="I116" s="108">
        <f t="shared" si="1"/>
        <v>31.41166881649896</v>
      </c>
    </row>
    <row r="117" spans="1:9">
      <c r="A117" s="34">
        <v>108</v>
      </c>
      <c r="B117" s="44" t="s">
        <v>129</v>
      </c>
      <c r="C117" s="44" t="s">
        <v>388</v>
      </c>
      <c r="D117" s="44" t="s">
        <v>96</v>
      </c>
      <c r="E117" s="44" t="s">
        <v>0</v>
      </c>
      <c r="F117" s="45" t="s">
        <v>239</v>
      </c>
      <c r="G117" s="46">
        <v>2042795</v>
      </c>
      <c r="H117" s="46">
        <v>641676</v>
      </c>
      <c r="I117" s="108">
        <f t="shared" si="1"/>
        <v>31.41166881649896</v>
      </c>
    </row>
    <row r="118" spans="1:9" ht="25.5">
      <c r="A118" s="34">
        <v>109</v>
      </c>
      <c r="B118" s="44" t="s">
        <v>129</v>
      </c>
      <c r="C118" s="44" t="s">
        <v>388</v>
      </c>
      <c r="D118" s="44" t="s">
        <v>588</v>
      </c>
      <c r="E118" s="44" t="s">
        <v>0</v>
      </c>
      <c r="F118" s="45" t="s">
        <v>605</v>
      </c>
      <c r="G118" s="46">
        <v>2042795</v>
      </c>
      <c r="H118" s="46">
        <v>641676</v>
      </c>
      <c r="I118" s="108">
        <f t="shared" si="1"/>
        <v>31.41166881649896</v>
      </c>
    </row>
    <row r="119" spans="1:9" ht="25.5">
      <c r="A119" s="34">
        <v>110</v>
      </c>
      <c r="B119" s="44" t="s">
        <v>129</v>
      </c>
      <c r="C119" s="44" t="s">
        <v>388</v>
      </c>
      <c r="D119" s="44" t="s">
        <v>588</v>
      </c>
      <c r="E119" s="44" t="s">
        <v>7</v>
      </c>
      <c r="F119" s="45" t="s">
        <v>243</v>
      </c>
      <c r="G119" s="46">
        <v>2042795</v>
      </c>
      <c r="H119" s="46">
        <v>641676</v>
      </c>
      <c r="I119" s="108">
        <f t="shared" si="1"/>
        <v>31.41166881649896</v>
      </c>
    </row>
    <row r="120" spans="1:9">
      <c r="A120" s="34">
        <v>111</v>
      </c>
      <c r="B120" s="44" t="s">
        <v>129</v>
      </c>
      <c r="C120" s="44" t="s">
        <v>43</v>
      </c>
      <c r="D120" s="44" t="s">
        <v>97</v>
      </c>
      <c r="E120" s="44" t="s">
        <v>0</v>
      </c>
      <c r="F120" s="45" t="s">
        <v>286</v>
      </c>
      <c r="G120" s="46">
        <v>166426569.08000001</v>
      </c>
      <c r="H120" s="46">
        <v>37551804.590000004</v>
      </c>
      <c r="I120" s="108">
        <f t="shared" si="1"/>
        <v>22.563587531477101</v>
      </c>
    </row>
    <row r="121" spans="1:9" ht="38.25">
      <c r="A121" s="34">
        <v>112</v>
      </c>
      <c r="B121" s="44" t="s">
        <v>129</v>
      </c>
      <c r="C121" s="44" t="s">
        <v>43</v>
      </c>
      <c r="D121" s="44" t="s">
        <v>112</v>
      </c>
      <c r="E121" s="44" t="s">
        <v>0</v>
      </c>
      <c r="F121" s="45" t="s">
        <v>681</v>
      </c>
      <c r="G121" s="46">
        <v>166426569.08000001</v>
      </c>
      <c r="H121" s="46">
        <v>37551804.590000004</v>
      </c>
      <c r="I121" s="108">
        <f t="shared" si="1"/>
        <v>22.563587531477101</v>
      </c>
    </row>
    <row r="122" spans="1:9" ht="25.5">
      <c r="A122" s="34">
        <v>113</v>
      </c>
      <c r="B122" s="44" t="s">
        <v>129</v>
      </c>
      <c r="C122" s="44" t="s">
        <v>43</v>
      </c>
      <c r="D122" s="44" t="s">
        <v>113</v>
      </c>
      <c r="E122" s="44" t="s">
        <v>0</v>
      </c>
      <c r="F122" s="45" t="s">
        <v>287</v>
      </c>
      <c r="G122" s="46">
        <v>166426569.08000001</v>
      </c>
      <c r="H122" s="46">
        <v>37551804.590000004</v>
      </c>
      <c r="I122" s="108">
        <f t="shared" si="1"/>
        <v>22.563587531477101</v>
      </c>
    </row>
    <row r="123" spans="1:9" ht="25.5">
      <c r="A123" s="34">
        <v>114</v>
      </c>
      <c r="B123" s="44" t="s">
        <v>129</v>
      </c>
      <c r="C123" s="44" t="s">
        <v>43</v>
      </c>
      <c r="D123" s="44" t="s">
        <v>45</v>
      </c>
      <c r="E123" s="44" t="s">
        <v>0</v>
      </c>
      <c r="F123" s="45" t="s">
        <v>288</v>
      </c>
      <c r="G123" s="46">
        <v>31747899.629999999</v>
      </c>
      <c r="H123" s="46">
        <v>26119024.890000001</v>
      </c>
      <c r="I123" s="108">
        <f t="shared" si="1"/>
        <v>82.270087767692743</v>
      </c>
    </row>
    <row r="124" spans="1:9" ht="25.5">
      <c r="A124" s="34">
        <v>115</v>
      </c>
      <c r="B124" s="44" t="s">
        <v>129</v>
      </c>
      <c r="C124" s="44" t="s">
        <v>43</v>
      </c>
      <c r="D124" s="44" t="s">
        <v>45</v>
      </c>
      <c r="E124" s="44" t="s">
        <v>7</v>
      </c>
      <c r="F124" s="45" t="s">
        <v>243</v>
      </c>
      <c r="G124" s="46">
        <v>6732765.6299999999</v>
      </c>
      <c r="H124" s="46">
        <v>4241024.8899999997</v>
      </c>
      <c r="I124" s="108">
        <f t="shared" si="1"/>
        <v>62.990829074797304</v>
      </c>
    </row>
    <row r="125" spans="1:9">
      <c r="A125" s="34">
        <v>116</v>
      </c>
      <c r="B125" s="44" t="s">
        <v>129</v>
      </c>
      <c r="C125" s="44" t="s">
        <v>43</v>
      </c>
      <c r="D125" s="44" t="s">
        <v>45</v>
      </c>
      <c r="E125" s="44" t="s">
        <v>46</v>
      </c>
      <c r="F125" s="45" t="s">
        <v>289</v>
      </c>
      <c r="G125" s="46">
        <v>25015134</v>
      </c>
      <c r="H125" s="46">
        <v>21878000</v>
      </c>
      <c r="I125" s="108">
        <f t="shared" si="1"/>
        <v>87.459055785989392</v>
      </c>
    </row>
    <row r="126" spans="1:9" ht="25.5">
      <c r="A126" s="34">
        <v>117</v>
      </c>
      <c r="B126" s="44" t="s">
        <v>129</v>
      </c>
      <c r="C126" s="44" t="s">
        <v>43</v>
      </c>
      <c r="D126" s="44" t="s">
        <v>540</v>
      </c>
      <c r="E126" s="44" t="s">
        <v>0</v>
      </c>
      <c r="F126" s="45" t="s">
        <v>559</v>
      </c>
      <c r="G126" s="46">
        <v>21403094.059999999</v>
      </c>
      <c r="H126" s="46">
        <v>5579631.7000000002</v>
      </c>
      <c r="I126" s="108">
        <f t="shared" si="1"/>
        <v>26.069276172680617</v>
      </c>
    </row>
    <row r="127" spans="1:9">
      <c r="A127" s="34">
        <v>118</v>
      </c>
      <c r="B127" s="44" t="s">
        <v>129</v>
      </c>
      <c r="C127" s="44" t="s">
        <v>43</v>
      </c>
      <c r="D127" s="44" t="s">
        <v>540</v>
      </c>
      <c r="E127" s="44" t="s">
        <v>44</v>
      </c>
      <c r="F127" s="45" t="s">
        <v>272</v>
      </c>
      <c r="G127" s="46">
        <v>21403094.059999999</v>
      </c>
      <c r="H127" s="46">
        <v>5579631.7000000002</v>
      </c>
      <c r="I127" s="108">
        <f t="shared" si="1"/>
        <v>26.069276172680617</v>
      </c>
    </row>
    <row r="128" spans="1:9" ht="38.25">
      <c r="A128" s="34">
        <v>119</v>
      </c>
      <c r="B128" s="44" t="s">
        <v>129</v>
      </c>
      <c r="C128" s="44" t="s">
        <v>43</v>
      </c>
      <c r="D128" s="44" t="s">
        <v>504</v>
      </c>
      <c r="E128" s="44" t="s">
        <v>0</v>
      </c>
      <c r="F128" s="45" t="s">
        <v>560</v>
      </c>
      <c r="G128" s="46">
        <v>6143612.3899999997</v>
      </c>
      <c r="H128" s="46">
        <v>589990</v>
      </c>
      <c r="I128" s="108">
        <f t="shared" si="1"/>
        <v>9.6033076722146529</v>
      </c>
    </row>
    <row r="129" spans="1:9">
      <c r="A129" s="34">
        <v>120</v>
      </c>
      <c r="B129" s="44" t="s">
        <v>129</v>
      </c>
      <c r="C129" s="44" t="s">
        <v>43</v>
      </c>
      <c r="D129" s="44" t="s">
        <v>504</v>
      </c>
      <c r="E129" s="44" t="s">
        <v>44</v>
      </c>
      <c r="F129" s="45" t="s">
        <v>272</v>
      </c>
      <c r="G129" s="46">
        <v>6143612.3899999997</v>
      </c>
      <c r="H129" s="46">
        <v>589990</v>
      </c>
      <c r="I129" s="108">
        <f t="shared" si="1"/>
        <v>9.6033076722146529</v>
      </c>
    </row>
    <row r="130" spans="1:9" ht="38.25">
      <c r="A130" s="34">
        <v>121</v>
      </c>
      <c r="B130" s="44" t="s">
        <v>129</v>
      </c>
      <c r="C130" s="44" t="s">
        <v>43</v>
      </c>
      <c r="D130" s="44" t="s">
        <v>682</v>
      </c>
      <c r="E130" s="44" t="s">
        <v>0</v>
      </c>
      <c r="F130" s="45" t="s">
        <v>683</v>
      </c>
      <c r="G130" s="46">
        <v>100000000</v>
      </c>
      <c r="H130" s="46">
        <v>0</v>
      </c>
      <c r="I130" s="108">
        <f t="shared" si="1"/>
        <v>0</v>
      </c>
    </row>
    <row r="131" spans="1:9">
      <c r="A131" s="34">
        <v>122</v>
      </c>
      <c r="B131" s="44" t="s">
        <v>129</v>
      </c>
      <c r="C131" s="44" t="s">
        <v>43</v>
      </c>
      <c r="D131" s="44" t="s">
        <v>682</v>
      </c>
      <c r="E131" s="44" t="s">
        <v>44</v>
      </c>
      <c r="F131" s="45" t="s">
        <v>272</v>
      </c>
      <c r="G131" s="46">
        <v>100000000</v>
      </c>
      <c r="H131" s="46">
        <v>0</v>
      </c>
      <c r="I131" s="108">
        <f t="shared" si="1"/>
        <v>0</v>
      </c>
    </row>
    <row r="132" spans="1:9" ht="38.25">
      <c r="A132" s="34">
        <v>123</v>
      </c>
      <c r="B132" s="44" t="s">
        <v>129</v>
      </c>
      <c r="C132" s="44" t="s">
        <v>43</v>
      </c>
      <c r="D132" s="44" t="s">
        <v>684</v>
      </c>
      <c r="E132" s="44" t="s">
        <v>0</v>
      </c>
      <c r="F132" s="45" t="s">
        <v>683</v>
      </c>
      <c r="G132" s="46">
        <v>1868805</v>
      </c>
      <c r="H132" s="46">
        <v>0</v>
      </c>
      <c r="I132" s="108">
        <f t="shared" si="1"/>
        <v>0</v>
      </c>
    </row>
    <row r="133" spans="1:9">
      <c r="A133" s="34">
        <v>124</v>
      </c>
      <c r="B133" s="44" t="s">
        <v>129</v>
      </c>
      <c r="C133" s="44" t="s">
        <v>43</v>
      </c>
      <c r="D133" s="44" t="s">
        <v>684</v>
      </c>
      <c r="E133" s="44" t="s">
        <v>44</v>
      </c>
      <c r="F133" s="45" t="s">
        <v>272</v>
      </c>
      <c r="G133" s="46">
        <v>1868805</v>
      </c>
      <c r="H133" s="46">
        <v>0</v>
      </c>
      <c r="I133" s="108">
        <f t="shared" si="1"/>
        <v>0</v>
      </c>
    </row>
    <row r="134" spans="1:9" ht="38.25">
      <c r="A134" s="34">
        <v>125</v>
      </c>
      <c r="B134" s="44" t="s">
        <v>129</v>
      </c>
      <c r="C134" s="44" t="s">
        <v>43</v>
      </c>
      <c r="D134" s="44" t="s">
        <v>685</v>
      </c>
      <c r="E134" s="44" t="s">
        <v>0</v>
      </c>
      <c r="F134" s="45" t="s">
        <v>683</v>
      </c>
      <c r="G134" s="46">
        <v>5263158</v>
      </c>
      <c r="H134" s="46">
        <v>5263158</v>
      </c>
      <c r="I134" s="108">
        <f t="shared" si="1"/>
        <v>100</v>
      </c>
    </row>
    <row r="135" spans="1:9">
      <c r="A135" s="34">
        <v>126</v>
      </c>
      <c r="B135" s="44" t="s">
        <v>129</v>
      </c>
      <c r="C135" s="44" t="s">
        <v>43</v>
      </c>
      <c r="D135" s="44" t="s">
        <v>685</v>
      </c>
      <c r="E135" s="44" t="s">
        <v>44</v>
      </c>
      <c r="F135" s="45" t="s">
        <v>272</v>
      </c>
      <c r="G135" s="46">
        <v>5263158</v>
      </c>
      <c r="H135" s="46">
        <v>5263158</v>
      </c>
      <c r="I135" s="108">
        <f t="shared" si="1"/>
        <v>100</v>
      </c>
    </row>
    <row r="136" spans="1:9">
      <c r="A136" s="34">
        <v>127</v>
      </c>
      <c r="B136" s="44" t="s">
        <v>129</v>
      </c>
      <c r="C136" s="44" t="s">
        <v>47</v>
      </c>
      <c r="D136" s="44" t="s">
        <v>97</v>
      </c>
      <c r="E136" s="44" t="s">
        <v>0</v>
      </c>
      <c r="F136" s="45" t="s">
        <v>268</v>
      </c>
      <c r="G136" s="46">
        <v>1917000</v>
      </c>
      <c r="H136" s="46">
        <v>355802.13</v>
      </c>
      <c r="I136" s="108">
        <f t="shared" si="1"/>
        <v>18.560361502347419</v>
      </c>
    </row>
    <row r="137" spans="1:9" ht="38.25">
      <c r="A137" s="34">
        <v>128</v>
      </c>
      <c r="B137" s="44" t="s">
        <v>129</v>
      </c>
      <c r="C137" s="44" t="s">
        <v>47</v>
      </c>
      <c r="D137" s="44" t="s">
        <v>98</v>
      </c>
      <c r="E137" s="44" t="s">
        <v>0</v>
      </c>
      <c r="F137" s="45" t="s">
        <v>677</v>
      </c>
      <c r="G137" s="46">
        <v>1917000</v>
      </c>
      <c r="H137" s="46">
        <v>355802.13</v>
      </c>
      <c r="I137" s="108">
        <f t="shared" si="1"/>
        <v>18.560361502347419</v>
      </c>
    </row>
    <row r="138" spans="1:9" ht="25.5">
      <c r="A138" s="34">
        <v>129</v>
      </c>
      <c r="B138" s="44" t="s">
        <v>129</v>
      </c>
      <c r="C138" s="44" t="s">
        <v>47</v>
      </c>
      <c r="D138" s="44" t="s">
        <v>105</v>
      </c>
      <c r="E138" s="44" t="s">
        <v>0</v>
      </c>
      <c r="F138" s="45" t="s">
        <v>449</v>
      </c>
      <c r="G138" s="46">
        <v>70000</v>
      </c>
      <c r="H138" s="46">
        <v>30000</v>
      </c>
      <c r="I138" s="108">
        <f t="shared" si="1"/>
        <v>42.857142857142854</v>
      </c>
    </row>
    <row r="139" spans="1:9" ht="25.5">
      <c r="A139" s="34">
        <v>130</v>
      </c>
      <c r="B139" s="44" t="s">
        <v>129</v>
      </c>
      <c r="C139" s="44" t="s">
        <v>47</v>
      </c>
      <c r="D139" s="44" t="s">
        <v>505</v>
      </c>
      <c r="E139" s="44" t="s">
        <v>0</v>
      </c>
      <c r="F139" s="45" t="s">
        <v>517</v>
      </c>
      <c r="G139" s="46">
        <v>70000</v>
      </c>
      <c r="H139" s="46">
        <v>30000</v>
      </c>
      <c r="I139" s="108">
        <f t="shared" ref="I139:I202" si="2">H139/G139*100</f>
        <v>42.857142857142854</v>
      </c>
    </row>
    <row r="140" spans="1:9" ht="25.5">
      <c r="A140" s="34">
        <v>131</v>
      </c>
      <c r="B140" s="44" t="s">
        <v>129</v>
      </c>
      <c r="C140" s="44" t="s">
        <v>47</v>
      </c>
      <c r="D140" s="44" t="s">
        <v>505</v>
      </c>
      <c r="E140" s="44" t="s">
        <v>7</v>
      </c>
      <c r="F140" s="45" t="s">
        <v>243</v>
      </c>
      <c r="G140" s="46">
        <v>70000</v>
      </c>
      <c r="H140" s="46">
        <v>30000</v>
      </c>
      <c r="I140" s="108">
        <f t="shared" si="2"/>
        <v>42.857142857142854</v>
      </c>
    </row>
    <row r="141" spans="1:9" ht="25.5">
      <c r="A141" s="34">
        <v>132</v>
      </c>
      <c r="B141" s="44" t="s">
        <v>129</v>
      </c>
      <c r="C141" s="44" t="s">
        <v>47</v>
      </c>
      <c r="D141" s="44" t="s">
        <v>106</v>
      </c>
      <c r="E141" s="44" t="s">
        <v>0</v>
      </c>
      <c r="F141" s="45" t="s">
        <v>450</v>
      </c>
      <c r="G141" s="46">
        <v>14000</v>
      </c>
      <c r="H141" s="46">
        <v>14000</v>
      </c>
      <c r="I141" s="108">
        <f t="shared" si="2"/>
        <v>100</v>
      </c>
    </row>
    <row r="142" spans="1:9" ht="25.5">
      <c r="A142" s="34">
        <v>133</v>
      </c>
      <c r="B142" s="44" t="s">
        <v>129</v>
      </c>
      <c r="C142" s="44" t="s">
        <v>47</v>
      </c>
      <c r="D142" s="44" t="s">
        <v>541</v>
      </c>
      <c r="E142" s="44" t="s">
        <v>0</v>
      </c>
      <c r="F142" s="45" t="s">
        <v>561</v>
      </c>
      <c r="G142" s="46">
        <v>14000</v>
      </c>
      <c r="H142" s="46">
        <v>14000</v>
      </c>
      <c r="I142" s="108">
        <f t="shared" si="2"/>
        <v>100</v>
      </c>
    </row>
    <row r="143" spans="1:9" ht="25.5">
      <c r="A143" s="34">
        <v>134</v>
      </c>
      <c r="B143" s="44" t="s">
        <v>129</v>
      </c>
      <c r="C143" s="44" t="s">
        <v>47</v>
      </c>
      <c r="D143" s="44" t="s">
        <v>541</v>
      </c>
      <c r="E143" s="44" t="s">
        <v>7</v>
      </c>
      <c r="F143" s="45" t="s">
        <v>243</v>
      </c>
      <c r="G143" s="46">
        <v>14000</v>
      </c>
      <c r="H143" s="46">
        <v>14000</v>
      </c>
      <c r="I143" s="108">
        <f t="shared" si="2"/>
        <v>100</v>
      </c>
    </row>
    <row r="144" spans="1:9" ht="25.5">
      <c r="A144" s="34">
        <v>135</v>
      </c>
      <c r="B144" s="44" t="s">
        <v>129</v>
      </c>
      <c r="C144" s="44" t="s">
        <v>47</v>
      </c>
      <c r="D144" s="44" t="s">
        <v>107</v>
      </c>
      <c r="E144" s="44" t="s">
        <v>0</v>
      </c>
      <c r="F144" s="45" t="s">
        <v>451</v>
      </c>
      <c r="G144" s="46">
        <v>1582754.04</v>
      </c>
      <c r="H144" s="46">
        <v>197919.62</v>
      </c>
      <c r="I144" s="108">
        <f t="shared" si="2"/>
        <v>12.504761636874417</v>
      </c>
    </row>
    <row r="145" spans="1:9">
      <c r="A145" s="34">
        <v>136</v>
      </c>
      <c r="B145" s="44" t="s">
        <v>129</v>
      </c>
      <c r="C145" s="44" t="s">
        <v>47</v>
      </c>
      <c r="D145" s="44" t="s">
        <v>48</v>
      </c>
      <c r="E145" s="44" t="s">
        <v>0</v>
      </c>
      <c r="F145" s="45" t="s">
        <v>269</v>
      </c>
      <c r="G145" s="46">
        <v>1582754.04</v>
      </c>
      <c r="H145" s="46">
        <v>197919.62</v>
      </c>
      <c r="I145" s="108">
        <f t="shared" si="2"/>
        <v>12.504761636874417</v>
      </c>
    </row>
    <row r="146" spans="1:9" ht="25.5">
      <c r="A146" s="34">
        <v>137</v>
      </c>
      <c r="B146" s="44" t="s">
        <v>129</v>
      </c>
      <c r="C146" s="44" t="s">
        <v>47</v>
      </c>
      <c r="D146" s="44" t="s">
        <v>48</v>
      </c>
      <c r="E146" s="44" t="s">
        <v>7</v>
      </c>
      <c r="F146" s="45" t="s">
        <v>243</v>
      </c>
      <c r="G146" s="46">
        <v>1582754.04</v>
      </c>
      <c r="H146" s="46">
        <v>197919.62</v>
      </c>
      <c r="I146" s="108">
        <f t="shared" si="2"/>
        <v>12.504761636874417</v>
      </c>
    </row>
    <row r="147" spans="1:9" ht="25.5">
      <c r="A147" s="34">
        <v>138</v>
      </c>
      <c r="B147" s="44" t="s">
        <v>129</v>
      </c>
      <c r="C147" s="44" t="s">
        <v>47</v>
      </c>
      <c r="D147" s="44" t="s">
        <v>108</v>
      </c>
      <c r="E147" s="44" t="s">
        <v>0</v>
      </c>
      <c r="F147" s="45" t="s">
        <v>452</v>
      </c>
      <c r="G147" s="46">
        <v>250245.96</v>
      </c>
      <c r="H147" s="46">
        <v>113882.51</v>
      </c>
      <c r="I147" s="108">
        <f t="shared" si="2"/>
        <v>45.508231181834063</v>
      </c>
    </row>
    <row r="148" spans="1:9" ht="25.5">
      <c r="A148" s="34">
        <v>139</v>
      </c>
      <c r="B148" s="44" t="s">
        <v>129</v>
      </c>
      <c r="C148" s="44" t="s">
        <v>47</v>
      </c>
      <c r="D148" s="44" t="s">
        <v>49</v>
      </c>
      <c r="E148" s="44" t="s">
        <v>0</v>
      </c>
      <c r="F148" s="45" t="s">
        <v>270</v>
      </c>
      <c r="G148" s="46">
        <v>250245.96</v>
      </c>
      <c r="H148" s="46">
        <v>113882.51</v>
      </c>
      <c r="I148" s="108">
        <f t="shared" si="2"/>
        <v>45.508231181834063</v>
      </c>
    </row>
    <row r="149" spans="1:9" ht="25.5">
      <c r="A149" s="34">
        <v>140</v>
      </c>
      <c r="B149" s="44" t="s">
        <v>129</v>
      </c>
      <c r="C149" s="44" t="s">
        <v>47</v>
      </c>
      <c r="D149" s="44" t="s">
        <v>49</v>
      </c>
      <c r="E149" s="44" t="s">
        <v>7</v>
      </c>
      <c r="F149" s="45" t="s">
        <v>243</v>
      </c>
      <c r="G149" s="46">
        <v>250245.96</v>
      </c>
      <c r="H149" s="46">
        <v>113882.51</v>
      </c>
      <c r="I149" s="108">
        <f t="shared" si="2"/>
        <v>45.508231181834063</v>
      </c>
    </row>
    <row r="150" spans="1:9">
      <c r="A150" s="34">
        <v>141</v>
      </c>
      <c r="B150" s="44" t="s">
        <v>129</v>
      </c>
      <c r="C150" s="44" t="s">
        <v>50</v>
      </c>
      <c r="D150" s="44" t="s">
        <v>97</v>
      </c>
      <c r="E150" s="44" t="s">
        <v>0</v>
      </c>
      <c r="F150" s="45" t="s">
        <v>453</v>
      </c>
      <c r="G150" s="46">
        <v>99973643.450000003</v>
      </c>
      <c r="H150" s="46">
        <v>34333887.509999998</v>
      </c>
      <c r="I150" s="108">
        <f t="shared" si="2"/>
        <v>34.34293912392166</v>
      </c>
    </row>
    <row r="151" spans="1:9">
      <c r="A151" s="34">
        <v>142</v>
      </c>
      <c r="B151" s="44" t="s">
        <v>129</v>
      </c>
      <c r="C151" s="44" t="s">
        <v>51</v>
      </c>
      <c r="D151" s="44" t="s">
        <v>97</v>
      </c>
      <c r="E151" s="44" t="s">
        <v>0</v>
      </c>
      <c r="F151" s="45" t="s">
        <v>271</v>
      </c>
      <c r="G151" s="46">
        <v>1087854.6100000001</v>
      </c>
      <c r="H151" s="46">
        <v>471116.02</v>
      </c>
      <c r="I151" s="108">
        <f t="shared" si="2"/>
        <v>43.306891901666894</v>
      </c>
    </row>
    <row r="152" spans="1:9" ht="38.25">
      <c r="A152" s="34">
        <v>143</v>
      </c>
      <c r="B152" s="44" t="s">
        <v>129</v>
      </c>
      <c r="C152" s="44" t="s">
        <v>51</v>
      </c>
      <c r="D152" s="44" t="s">
        <v>98</v>
      </c>
      <c r="E152" s="44" t="s">
        <v>0</v>
      </c>
      <c r="F152" s="45" t="s">
        <v>677</v>
      </c>
      <c r="G152" s="46">
        <v>569462.61</v>
      </c>
      <c r="H152" s="46">
        <v>213604.63</v>
      </c>
      <c r="I152" s="108">
        <f t="shared" si="2"/>
        <v>37.509860392765738</v>
      </c>
    </row>
    <row r="153" spans="1:9" ht="25.5">
      <c r="A153" s="34">
        <v>144</v>
      </c>
      <c r="B153" s="44" t="s">
        <v>129</v>
      </c>
      <c r="C153" s="44" t="s">
        <v>51</v>
      </c>
      <c r="D153" s="44" t="s">
        <v>109</v>
      </c>
      <c r="E153" s="44" t="s">
        <v>0</v>
      </c>
      <c r="F153" s="45" t="s">
        <v>402</v>
      </c>
      <c r="G153" s="46">
        <v>569462.61</v>
      </c>
      <c r="H153" s="46">
        <v>213604.63</v>
      </c>
      <c r="I153" s="108">
        <f t="shared" si="2"/>
        <v>37.509860392765738</v>
      </c>
    </row>
    <row r="154" spans="1:9" ht="14.25" customHeight="1">
      <c r="A154" s="34">
        <v>145</v>
      </c>
      <c r="B154" s="44" t="s">
        <v>129</v>
      </c>
      <c r="C154" s="44" t="s">
        <v>51</v>
      </c>
      <c r="D154" s="44" t="s">
        <v>589</v>
      </c>
      <c r="E154" s="44" t="s">
        <v>0</v>
      </c>
      <c r="F154" s="45" t="s">
        <v>606</v>
      </c>
      <c r="G154" s="46">
        <v>569462.61</v>
      </c>
      <c r="H154" s="46">
        <v>213604.63</v>
      </c>
      <c r="I154" s="108">
        <f t="shared" si="2"/>
        <v>37.509860392765738</v>
      </c>
    </row>
    <row r="155" spans="1:9" ht="25.5">
      <c r="A155" s="34">
        <v>146</v>
      </c>
      <c r="B155" s="44" t="s">
        <v>129</v>
      </c>
      <c r="C155" s="44" t="s">
        <v>51</v>
      </c>
      <c r="D155" s="44" t="s">
        <v>589</v>
      </c>
      <c r="E155" s="44" t="s">
        <v>7</v>
      </c>
      <c r="F155" s="45" t="s">
        <v>243</v>
      </c>
      <c r="G155" s="46">
        <v>569462.61</v>
      </c>
      <c r="H155" s="46">
        <v>213604.63</v>
      </c>
      <c r="I155" s="108">
        <f t="shared" si="2"/>
        <v>37.509860392765738</v>
      </c>
    </row>
    <row r="156" spans="1:9">
      <c r="A156" s="34">
        <v>147</v>
      </c>
      <c r="B156" s="44" t="s">
        <v>129</v>
      </c>
      <c r="C156" s="44" t="s">
        <v>51</v>
      </c>
      <c r="D156" s="44" t="s">
        <v>96</v>
      </c>
      <c r="E156" s="44" t="s">
        <v>0</v>
      </c>
      <c r="F156" s="45" t="s">
        <v>239</v>
      </c>
      <c r="G156" s="46">
        <v>518392</v>
      </c>
      <c r="H156" s="46">
        <v>257511.39</v>
      </c>
      <c r="I156" s="108">
        <f t="shared" si="2"/>
        <v>49.675031636290683</v>
      </c>
    </row>
    <row r="157" spans="1:9">
      <c r="A157" s="34">
        <v>148</v>
      </c>
      <c r="B157" s="44" t="s">
        <v>129</v>
      </c>
      <c r="C157" s="44" t="s">
        <v>51</v>
      </c>
      <c r="D157" s="44" t="s">
        <v>52</v>
      </c>
      <c r="E157" s="44" t="s">
        <v>0</v>
      </c>
      <c r="F157" s="45" t="s">
        <v>273</v>
      </c>
      <c r="G157" s="46">
        <v>518392</v>
      </c>
      <c r="H157" s="46">
        <v>257511.39</v>
      </c>
      <c r="I157" s="108">
        <f t="shared" si="2"/>
        <v>49.675031636290683</v>
      </c>
    </row>
    <row r="158" spans="1:9" ht="25.5">
      <c r="A158" s="34">
        <v>149</v>
      </c>
      <c r="B158" s="44" t="s">
        <v>129</v>
      </c>
      <c r="C158" s="44" t="s">
        <v>51</v>
      </c>
      <c r="D158" s="44" t="s">
        <v>52</v>
      </c>
      <c r="E158" s="44" t="s">
        <v>7</v>
      </c>
      <c r="F158" s="45" t="s">
        <v>243</v>
      </c>
      <c r="G158" s="46">
        <v>518392</v>
      </c>
      <c r="H158" s="46">
        <v>257511.39</v>
      </c>
      <c r="I158" s="108">
        <f t="shared" si="2"/>
        <v>49.675031636290683</v>
      </c>
    </row>
    <row r="159" spans="1:9">
      <c r="A159" s="34">
        <v>150</v>
      </c>
      <c r="B159" s="44" t="s">
        <v>129</v>
      </c>
      <c r="C159" s="44" t="s">
        <v>53</v>
      </c>
      <c r="D159" s="44" t="s">
        <v>97</v>
      </c>
      <c r="E159" s="44" t="s">
        <v>0</v>
      </c>
      <c r="F159" s="45" t="s">
        <v>274</v>
      </c>
      <c r="G159" s="46">
        <v>39669700.640000001</v>
      </c>
      <c r="H159" s="46">
        <v>13162999.109999999</v>
      </c>
      <c r="I159" s="108">
        <f t="shared" si="2"/>
        <v>33.181493426061806</v>
      </c>
    </row>
    <row r="160" spans="1:9" ht="38.25">
      <c r="A160" s="34">
        <v>151</v>
      </c>
      <c r="B160" s="44" t="s">
        <v>129</v>
      </c>
      <c r="C160" s="44" t="s">
        <v>53</v>
      </c>
      <c r="D160" s="44" t="s">
        <v>98</v>
      </c>
      <c r="E160" s="44" t="s">
        <v>0</v>
      </c>
      <c r="F160" s="45" t="s">
        <v>677</v>
      </c>
      <c r="G160" s="46">
        <v>34413705.640000001</v>
      </c>
      <c r="H160" s="46">
        <v>8163213.71</v>
      </c>
      <c r="I160" s="108">
        <f t="shared" si="2"/>
        <v>23.720821568577815</v>
      </c>
    </row>
    <row r="161" spans="1:9" ht="25.5">
      <c r="A161" s="34">
        <v>152</v>
      </c>
      <c r="B161" s="44" t="s">
        <v>129</v>
      </c>
      <c r="C161" s="44" t="s">
        <v>53</v>
      </c>
      <c r="D161" s="44" t="s">
        <v>686</v>
      </c>
      <c r="E161" s="44" t="s">
        <v>0</v>
      </c>
      <c r="F161" s="45" t="s">
        <v>687</v>
      </c>
      <c r="G161" s="46">
        <v>4583039.01</v>
      </c>
      <c r="H161" s="46">
        <v>351643.29</v>
      </c>
      <c r="I161" s="108">
        <f t="shared" si="2"/>
        <v>7.6727099471055995</v>
      </c>
    </row>
    <row r="162" spans="1:9" ht="25.5">
      <c r="A162" s="34">
        <v>153</v>
      </c>
      <c r="B162" s="44" t="s">
        <v>129</v>
      </c>
      <c r="C162" s="44" t="s">
        <v>53</v>
      </c>
      <c r="D162" s="44" t="s">
        <v>688</v>
      </c>
      <c r="E162" s="44" t="s">
        <v>0</v>
      </c>
      <c r="F162" s="45" t="s">
        <v>689</v>
      </c>
      <c r="G162" s="46">
        <v>351643.29</v>
      </c>
      <c r="H162" s="46">
        <v>351643.29</v>
      </c>
      <c r="I162" s="108">
        <f t="shared" si="2"/>
        <v>100</v>
      </c>
    </row>
    <row r="163" spans="1:9" ht="25.5">
      <c r="A163" s="34">
        <v>154</v>
      </c>
      <c r="B163" s="44" t="s">
        <v>129</v>
      </c>
      <c r="C163" s="44" t="s">
        <v>53</v>
      </c>
      <c r="D163" s="44" t="s">
        <v>688</v>
      </c>
      <c r="E163" s="44" t="s">
        <v>7</v>
      </c>
      <c r="F163" s="45" t="s">
        <v>243</v>
      </c>
      <c r="G163" s="46">
        <v>351643.29</v>
      </c>
      <c r="H163" s="46">
        <v>351643.29</v>
      </c>
      <c r="I163" s="108">
        <f t="shared" si="2"/>
        <v>100</v>
      </c>
    </row>
    <row r="164" spans="1:9" ht="25.5">
      <c r="A164" s="34">
        <v>155</v>
      </c>
      <c r="B164" s="44" t="s">
        <v>129</v>
      </c>
      <c r="C164" s="44" t="s">
        <v>53</v>
      </c>
      <c r="D164" s="44" t="s">
        <v>755</v>
      </c>
      <c r="E164" s="44" t="s">
        <v>0</v>
      </c>
      <c r="F164" s="45" t="s">
        <v>756</v>
      </c>
      <c r="G164" s="46">
        <v>193782.12</v>
      </c>
      <c r="H164" s="46">
        <v>0</v>
      </c>
      <c r="I164" s="108">
        <f t="shared" si="2"/>
        <v>0</v>
      </c>
    </row>
    <row r="165" spans="1:9" ht="25.5">
      <c r="A165" s="34">
        <v>156</v>
      </c>
      <c r="B165" s="44" t="s">
        <v>129</v>
      </c>
      <c r="C165" s="44" t="s">
        <v>53</v>
      </c>
      <c r="D165" s="44" t="s">
        <v>755</v>
      </c>
      <c r="E165" s="44" t="s">
        <v>7</v>
      </c>
      <c r="F165" s="45" t="s">
        <v>243</v>
      </c>
      <c r="G165" s="46">
        <v>193782.12</v>
      </c>
      <c r="H165" s="46">
        <v>0</v>
      </c>
      <c r="I165" s="108">
        <f t="shared" si="2"/>
        <v>0</v>
      </c>
    </row>
    <row r="166" spans="1:9">
      <c r="A166" s="34">
        <v>157</v>
      </c>
      <c r="B166" s="44" t="s">
        <v>129</v>
      </c>
      <c r="C166" s="44" t="s">
        <v>53</v>
      </c>
      <c r="D166" s="44" t="s">
        <v>757</v>
      </c>
      <c r="E166" s="44" t="s">
        <v>0</v>
      </c>
      <c r="F166" s="45" t="s">
        <v>758</v>
      </c>
      <c r="G166" s="46">
        <v>4037613.6</v>
      </c>
      <c r="H166" s="46">
        <v>0</v>
      </c>
      <c r="I166" s="108">
        <f t="shared" si="2"/>
        <v>0</v>
      </c>
    </row>
    <row r="167" spans="1:9">
      <c r="A167" s="34">
        <v>158</v>
      </c>
      <c r="B167" s="44" t="s">
        <v>129</v>
      </c>
      <c r="C167" s="44" t="s">
        <v>53</v>
      </c>
      <c r="D167" s="44" t="s">
        <v>757</v>
      </c>
      <c r="E167" s="44" t="s">
        <v>44</v>
      </c>
      <c r="F167" s="45" t="s">
        <v>272</v>
      </c>
      <c r="G167" s="46">
        <v>4037613.6</v>
      </c>
      <c r="H167" s="46">
        <v>0</v>
      </c>
      <c r="I167" s="108">
        <f t="shared" si="2"/>
        <v>0</v>
      </c>
    </row>
    <row r="168" spans="1:9" ht="25.5">
      <c r="A168" s="34">
        <v>159</v>
      </c>
      <c r="B168" s="44" t="s">
        <v>129</v>
      </c>
      <c r="C168" s="44" t="s">
        <v>53</v>
      </c>
      <c r="D168" s="44" t="s">
        <v>506</v>
      </c>
      <c r="E168" s="44" t="s">
        <v>0</v>
      </c>
      <c r="F168" s="45" t="s">
        <v>562</v>
      </c>
      <c r="G168" s="46">
        <v>29830666.629999999</v>
      </c>
      <c r="H168" s="46">
        <v>7811570.4199999999</v>
      </c>
      <c r="I168" s="108">
        <f t="shared" si="2"/>
        <v>26.186375641180231</v>
      </c>
    </row>
    <row r="169" spans="1:9" ht="25.5">
      <c r="A169" s="34">
        <v>160</v>
      </c>
      <c r="B169" s="44" t="s">
        <v>129</v>
      </c>
      <c r="C169" s="44" t="s">
        <v>53</v>
      </c>
      <c r="D169" s="44" t="s">
        <v>590</v>
      </c>
      <c r="E169" s="44" t="s">
        <v>0</v>
      </c>
      <c r="F169" s="45" t="s">
        <v>607</v>
      </c>
      <c r="G169" s="46">
        <v>2217276</v>
      </c>
      <c r="H169" s="46">
        <v>2217276</v>
      </c>
      <c r="I169" s="108">
        <f t="shared" si="2"/>
        <v>100</v>
      </c>
    </row>
    <row r="170" spans="1:9">
      <c r="A170" s="34">
        <v>161</v>
      </c>
      <c r="B170" s="44" t="s">
        <v>129</v>
      </c>
      <c r="C170" s="44" t="s">
        <v>53</v>
      </c>
      <c r="D170" s="44" t="s">
        <v>590</v>
      </c>
      <c r="E170" s="44" t="s">
        <v>44</v>
      </c>
      <c r="F170" s="45" t="s">
        <v>272</v>
      </c>
      <c r="G170" s="46">
        <v>2217276</v>
      </c>
      <c r="H170" s="46">
        <v>2217276</v>
      </c>
      <c r="I170" s="108">
        <f t="shared" si="2"/>
        <v>100</v>
      </c>
    </row>
    <row r="171" spans="1:9" ht="25.5">
      <c r="A171" s="34">
        <v>162</v>
      </c>
      <c r="B171" s="44" t="s">
        <v>129</v>
      </c>
      <c r="C171" s="44" t="s">
        <v>53</v>
      </c>
      <c r="D171" s="44" t="s">
        <v>690</v>
      </c>
      <c r="E171" s="44" t="s">
        <v>0</v>
      </c>
      <c r="F171" s="45" t="s">
        <v>691</v>
      </c>
      <c r="G171" s="46">
        <v>27013300</v>
      </c>
      <c r="H171" s="46">
        <v>5020110.3600000003</v>
      </c>
      <c r="I171" s="108">
        <f t="shared" si="2"/>
        <v>18.583847067925802</v>
      </c>
    </row>
    <row r="172" spans="1:9">
      <c r="A172" s="34">
        <v>163</v>
      </c>
      <c r="B172" s="44" t="s">
        <v>129</v>
      </c>
      <c r="C172" s="44" t="s">
        <v>53</v>
      </c>
      <c r="D172" s="44" t="s">
        <v>690</v>
      </c>
      <c r="E172" s="44" t="s">
        <v>44</v>
      </c>
      <c r="F172" s="45" t="s">
        <v>272</v>
      </c>
      <c r="G172" s="46">
        <v>27013300</v>
      </c>
      <c r="H172" s="46">
        <v>5020110.3600000003</v>
      </c>
      <c r="I172" s="108">
        <f t="shared" si="2"/>
        <v>18.583847067925802</v>
      </c>
    </row>
    <row r="173" spans="1:9" ht="25.5">
      <c r="A173" s="34">
        <v>164</v>
      </c>
      <c r="B173" s="44" t="s">
        <v>129</v>
      </c>
      <c r="C173" s="44" t="s">
        <v>53</v>
      </c>
      <c r="D173" s="44" t="s">
        <v>692</v>
      </c>
      <c r="E173" s="44" t="s">
        <v>0</v>
      </c>
      <c r="F173" s="45" t="s">
        <v>691</v>
      </c>
      <c r="G173" s="46">
        <v>600090.63</v>
      </c>
      <c r="H173" s="46">
        <v>574184.06000000006</v>
      </c>
      <c r="I173" s="108">
        <f t="shared" si="2"/>
        <v>95.682890432733487</v>
      </c>
    </row>
    <row r="174" spans="1:9">
      <c r="A174" s="34">
        <v>165</v>
      </c>
      <c r="B174" s="44" t="s">
        <v>129</v>
      </c>
      <c r="C174" s="44" t="s">
        <v>53</v>
      </c>
      <c r="D174" s="44" t="s">
        <v>692</v>
      </c>
      <c r="E174" s="44" t="s">
        <v>44</v>
      </c>
      <c r="F174" s="45" t="s">
        <v>272</v>
      </c>
      <c r="G174" s="46">
        <v>600090.63</v>
      </c>
      <c r="H174" s="46">
        <v>574184.06000000006</v>
      </c>
      <c r="I174" s="108">
        <f t="shared" si="2"/>
        <v>95.682890432733487</v>
      </c>
    </row>
    <row r="175" spans="1:9" ht="38.25">
      <c r="A175" s="34">
        <v>166</v>
      </c>
      <c r="B175" s="44" t="s">
        <v>129</v>
      </c>
      <c r="C175" s="44" t="s">
        <v>53</v>
      </c>
      <c r="D175" s="44" t="s">
        <v>112</v>
      </c>
      <c r="E175" s="44" t="s">
        <v>0</v>
      </c>
      <c r="F175" s="45" t="s">
        <v>681</v>
      </c>
      <c r="G175" s="46">
        <v>2000000</v>
      </c>
      <c r="H175" s="46">
        <v>1999790.4</v>
      </c>
      <c r="I175" s="108">
        <f t="shared" si="2"/>
        <v>99.989519999999999</v>
      </c>
    </row>
    <row r="176" spans="1:9">
      <c r="A176" s="34">
        <v>167</v>
      </c>
      <c r="B176" s="44" t="s">
        <v>129</v>
      </c>
      <c r="C176" s="44" t="s">
        <v>53</v>
      </c>
      <c r="D176" s="44" t="s">
        <v>390</v>
      </c>
      <c r="E176" s="44" t="s">
        <v>0</v>
      </c>
      <c r="F176" s="45" t="s">
        <v>403</v>
      </c>
      <c r="G176" s="46">
        <v>2000000</v>
      </c>
      <c r="H176" s="46">
        <v>1999790.4</v>
      </c>
      <c r="I176" s="108">
        <f t="shared" si="2"/>
        <v>99.989519999999999</v>
      </c>
    </row>
    <row r="177" spans="1:9" ht="51">
      <c r="A177" s="34">
        <v>168</v>
      </c>
      <c r="B177" s="44" t="s">
        <v>129</v>
      </c>
      <c r="C177" s="44" t="s">
        <v>53</v>
      </c>
      <c r="D177" s="44" t="s">
        <v>591</v>
      </c>
      <c r="E177" s="44" t="s">
        <v>0</v>
      </c>
      <c r="F177" s="45" t="s">
        <v>608</v>
      </c>
      <c r="G177" s="46">
        <v>2000000</v>
      </c>
      <c r="H177" s="46">
        <v>1999790.4</v>
      </c>
      <c r="I177" s="108">
        <f t="shared" si="2"/>
        <v>99.989519999999999</v>
      </c>
    </row>
    <row r="178" spans="1:9">
      <c r="A178" s="34">
        <v>169</v>
      </c>
      <c r="B178" s="44" t="s">
        <v>129</v>
      </c>
      <c r="C178" s="44" t="s">
        <v>53</v>
      </c>
      <c r="D178" s="44" t="s">
        <v>591</v>
      </c>
      <c r="E178" s="44" t="s">
        <v>44</v>
      </c>
      <c r="F178" s="45" t="s">
        <v>272</v>
      </c>
      <c r="G178" s="46">
        <v>2000000</v>
      </c>
      <c r="H178" s="46">
        <v>1999790.4</v>
      </c>
      <c r="I178" s="108">
        <f t="shared" si="2"/>
        <v>99.989519999999999</v>
      </c>
    </row>
    <row r="179" spans="1:9">
      <c r="A179" s="34">
        <v>170</v>
      </c>
      <c r="B179" s="44" t="s">
        <v>129</v>
      </c>
      <c r="C179" s="44" t="s">
        <v>53</v>
      </c>
      <c r="D179" s="44" t="s">
        <v>96</v>
      </c>
      <c r="E179" s="44" t="s">
        <v>0</v>
      </c>
      <c r="F179" s="45" t="s">
        <v>239</v>
      </c>
      <c r="G179" s="46">
        <v>3255995</v>
      </c>
      <c r="H179" s="46">
        <v>2999995</v>
      </c>
      <c r="I179" s="108">
        <f t="shared" si="2"/>
        <v>92.137580063851459</v>
      </c>
    </row>
    <row r="180" spans="1:9" ht="63.75">
      <c r="A180" s="34">
        <v>171</v>
      </c>
      <c r="B180" s="44" t="s">
        <v>129</v>
      </c>
      <c r="C180" s="44" t="s">
        <v>53</v>
      </c>
      <c r="D180" s="44" t="s">
        <v>58</v>
      </c>
      <c r="E180" s="44" t="s">
        <v>0</v>
      </c>
      <c r="F180" s="45" t="s">
        <v>277</v>
      </c>
      <c r="G180" s="46">
        <v>256000</v>
      </c>
      <c r="H180" s="46">
        <v>0</v>
      </c>
      <c r="I180" s="108">
        <f t="shared" si="2"/>
        <v>0</v>
      </c>
    </row>
    <row r="181" spans="1:9" ht="38.25">
      <c r="A181" s="34">
        <v>172</v>
      </c>
      <c r="B181" s="44" t="s">
        <v>129</v>
      </c>
      <c r="C181" s="44" t="s">
        <v>53</v>
      </c>
      <c r="D181" s="44" t="s">
        <v>58</v>
      </c>
      <c r="E181" s="44" t="s">
        <v>59</v>
      </c>
      <c r="F181" s="45" t="s">
        <v>278</v>
      </c>
      <c r="G181" s="46">
        <v>256000</v>
      </c>
      <c r="H181" s="46">
        <v>0</v>
      </c>
      <c r="I181" s="108">
        <f t="shared" si="2"/>
        <v>0</v>
      </c>
    </row>
    <row r="182" spans="1:9">
      <c r="A182" s="34">
        <v>173</v>
      </c>
      <c r="B182" s="44" t="s">
        <v>129</v>
      </c>
      <c r="C182" s="44" t="s">
        <v>53</v>
      </c>
      <c r="D182" s="44" t="s">
        <v>13</v>
      </c>
      <c r="E182" s="44" t="s">
        <v>0</v>
      </c>
      <c r="F182" s="45" t="s">
        <v>246</v>
      </c>
      <c r="G182" s="46">
        <v>2999995</v>
      </c>
      <c r="H182" s="46">
        <v>2999995</v>
      </c>
      <c r="I182" s="108">
        <f t="shared" si="2"/>
        <v>100</v>
      </c>
    </row>
    <row r="183" spans="1:9" ht="25.5">
      <c r="A183" s="34">
        <v>174</v>
      </c>
      <c r="B183" s="44" t="s">
        <v>129</v>
      </c>
      <c r="C183" s="44" t="s">
        <v>53</v>
      </c>
      <c r="D183" s="44" t="s">
        <v>13</v>
      </c>
      <c r="E183" s="44" t="s">
        <v>7</v>
      </c>
      <c r="F183" s="45" t="s">
        <v>243</v>
      </c>
      <c r="G183" s="46">
        <v>2999995</v>
      </c>
      <c r="H183" s="46">
        <v>2999995</v>
      </c>
      <c r="I183" s="108">
        <f t="shared" si="2"/>
        <v>100</v>
      </c>
    </row>
    <row r="184" spans="1:9">
      <c r="A184" s="34">
        <v>175</v>
      </c>
      <c r="B184" s="44" t="s">
        <v>129</v>
      </c>
      <c r="C184" s="44" t="s">
        <v>54</v>
      </c>
      <c r="D184" s="44" t="s">
        <v>97</v>
      </c>
      <c r="E184" s="44" t="s">
        <v>0</v>
      </c>
      <c r="F184" s="45" t="s">
        <v>275</v>
      </c>
      <c r="G184" s="46">
        <v>51342543.200000003</v>
      </c>
      <c r="H184" s="46">
        <v>16968561.620000001</v>
      </c>
      <c r="I184" s="108">
        <f t="shared" si="2"/>
        <v>33.04970997229448</v>
      </c>
    </row>
    <row r="185" spans="1:9" ht="38.25">
      <c r="A185" s="34">
        <v>176</v>
      </c>
      <c r="B185" s="44" t="s">
        <v>129</v>
      </c>
      <c r="C185" s="44" t="s">
        <v>54</v>
      </c>
      <c r="D185" s="44" t="s">
        <v>98</v>
      </c>
      <c r="E185" s="44" t="s">
        <v>0</v>
      </c>
      <c r="F185" s="45" t="s">
        <v>677</v>
      </c>
      <c r="G185" s="46">
        <v>4411660</v>
      </c>
      <c r="H185" s="46">
        <v>3719639.15</v>
      </c>
      <c r="I185" s="108">
        <f t="shared" si="2"/>
        <v>84.313821781370279</v>
      </c>
    </row>
    <row r="186" spans="1:9" ht="25.5">
      <c r="A186" s="34">
        <v>177</v>
      </c>
      <c r="B186" s="44" t="s">
        <v>129</v>
      </c>
      <c r="C186" s="44" t="s">
        <v>54</v>
      </c>
      <c r="D186" s="44" t="s">
        <v>109</v>
      </c>
      <c r="E186" s="44" t="s">
        <v>0</v>
      </c>
      <c r="F186" s="45" t="s">
        <v>402</v>
      </c>
      <c r="G186" s="46">
        <v>1203000</v>
      </c>
      <c r="H186" s="46">
        <v>927000</v>
      </c>
      <c r="I186" s="108">
        <f t="shared" si="2"/>
        <v>77.057356608478798</v>
      </c>
    </row>
    <row r="187" spans="1:9">
      <c r="A187" s="34">
        <v>178</v>
      </c>
      <c r="B187" s="44" t="s">
        <v>129</v>
      </c>
      <c r="C187" s="44" t="s">
        <v>54</v>
      </c>
      <c r="D187" s="44" t="s">
        <v>592</v>
      </c>
      <c r="E187" s="44" t="s">
        <v>0</v>
      </c>
      <c r="F187" s="45" t="s">
        <v>609</v>
      </c>
      <c r="G187" s="46">
        <v>1203000</v>
      </c>
      <c r="H187" s="46">
        <v>927000</v>
      </c>
      <c r="I187" s="108">
        <f t="shared" si="2"/>
        <v>77.057356608478798</v>
      </c>
    </row>
    <row r="188" spans="1:9" ht="25.5">
      <c r="A188" s="34">
        <v>179</v>
      </c>
      <c r="B188" s="44" t="s">
        <v>129</v>
      </c>
      <c r="C188" s="44" t="s">
        <v>54</v>
      </c>
      <c r="D188" s="44" t="s">
        <v>592</v>
      </c>
      <c r="E188" s="44" t="s">
        <v>7</v>
      </c>
      <c r="F188" s="45" t="s">
        <v>243</v>
      </c>
      <c r="G188" s="46">
        <v>1203000</v>
      </c>
      <c r="H188" s="46">
        <v>927000</v>
      </c>
      <c r="I188" s="108">
        <f t="shared" si="2"/>
        <v>77.057356608478798</v>
      </c>
    </row>
    <row r="189" spans="1:9" ht="25.5">
      <c r="A189" s="34">
        <v>180</v>
      </c>
      <c r="B189" s="44" t="s">
        <v>129</v>
      </c>
      <c r="C189" s="44" t="s">
        <v>54</v>
      </c>
      <c r="D189" s="44" t="s">
        <v>506</v>
      </c>
      <c r="E189" s="44" t="s">
        <v>0</v>
      </c>
      <c r="F189" s="45" t="s">
        <v>562</v>
      </c>
      <c r="G189" s="46">
        <v>3208660</v>
      </c>
      <c r="H189" s="46">
        <v>2792639.15</v>
      </c>
      <c r="I189" s="108">
        <f t="shared" si="2"/>
        <v>87.034436493738824</v>
      </c>
    </row>
    <row r="190" spans="1:9" ht="38.25">
      <c r="A190" s="34">
        <v>181</v>
      </c>
      <c r="B190" s="44" t="s">
        <v>129</v>
      </c>
      <c r="C190" s="44" t="s">
        <v>54</v>
      </c>
      <c r="D190" s="44" t="s">
        <v>693</v>
      </c>
      <c r="E190" s="44" t="s">
        <v>0</v>
      </c>
      <c r="F190" s="45" t="s">
        <v>694</v>
      </c>
      <c r="G190" s="46">
        <v>3037400</v>
      </c>
      <c r="H190" s="46">
        <v>2708859.9</v>
      </c>
      <c r="I190" s="108">
        <f t="shared" si="2"/>
        <v>89.183508922104423</v>
      </c>
    </row>
    <row r="191" spans="1:9" ht="25.5">
      <c r="A191" s="34">
        <v>182</v>
      </c>
      <c r="B191" s="44" t="s">
        <v>129</v>
      </c>
      <c r="C191" s="44" t="s">
        <v>54</v>
      </c>
      <c r="D191" s="44" t="s">
        <v>693</v>
      </c>
      <c r="E191" s="44" t="s">
        <v>7</v>
      </c>
      <c r="F191" s="45" t="s">
        <v>243</v>
      </c>
      <c r="G191" s="46">
        <v>3037400</v>
      </c>
      <c r="H191" s="46">
        <v>2708859.9</v>
      </c>
      <c r="I191" s="108">
        <f t="shared" si="2"/>
        <v>89.183508922104423</v>
      </c>
    </row>
    <row r="192" spans="1:9" ht="38.25">
      <c r="A192" s="34">
        <v>183</v>
      </c>
      <c r="B192" s="44" t="s">
        <v>129</v>
      </c>
      <c r="C192" s="44" t="s">
        <v>54</v>
      </c>
      <c r="D192" s="44" t="s">
        <v>695</v>
      </c>
      <c r="E192" s="44" t="s">
        <v>0</v>
      </c>
      <c r="F192" s="45" t="s">
        <v>694</v>
      </c>
      <c r="G192" s="46">
        <v>171260</v>
      </c>
      <c r="H192" s="46">
        <v>83779.25</v>
      </c>
      <c r="I192" s="108">
        <f t="shared" si="2"/>
        <v>48.919333177624665</v>
      </c>
    </row>
    <row r="193" spans="1:9" ht="25.5">
      <c r="A193" s="34">
        <v>184</v>
      </c>
      <c r="B193" s="44" t="s">
        <v>129</v>
      </c>
      <c r="C193" s="44" t="s">
        <v>54</v>
      </c>
      <c r="D193" s="44" t="s">
        <v>695</v>
      </c>
      <c r="E193" s="44" t="s">
        <v>7</v>
      </c>
      <c r="F193" s="45" t="s">
        <v>243</v>
      </c>
      <c r="G193" s="46">
        <v>171260</v>
      </c>
      <c r="H193" s="46">
        <v>83779.25</v>
      </c>
      <c r="I193" s="108">
        <f t="shared" si="2"/>
        <v>48.919333177624665</v>
      </c>
    </row>
    <row r="194" spans="1:9" ht="38.25">
      <c r="A194" s="34">
        <v>185</v>
      </c>
      <c r="B194" s="44" t="s">
        <v>129</v>
      </c>
      <c r="C194" s="44" t="s">
        <v>54</v>
      </c>
      <c r="D194" s="44" t="s">
        <v>112</v>
      </c>
      <c r="E194" s="44" t="s">
        <v>0</v>
      </c>
      <c r="F194" s="45" t="s">
        <v>681</v>
      </c>
      <c r="G194" s="46">
        <v>6528339</v>
      </c>
      <c r="H194" s="46">
        <v>2673699</v>
      </c>
      <c r="I194" s="108">
        <f t="shared" si="2"/>
        <v>40.955272083756675</v>
      </c>
    </row>
    <row r="195" spans="1:9" ht="25.5">
      <c r="A195" s="34">
        <v>186</v>
      </c>
      <c r="B195" s="44" t="s">
        <v>129</v>
      </c>
      <c r="C195" s="44" t="s">
        <v>54</v>
      </c>
      <c r="D195" s="44" t="s">
        <v>114</v>
      </c>
      <c r="E195" s="44" t="s">
        <v>0</v>
      </c>
      <c r="F195" s="45" t="s">
        <v>457</v>
      </c>
      <c r="G195" s="46">
        <v>6528339</v>
      </c>
      <c r="H195" s="46">
        <v>2673699</v>
      </c>
      <c r="I195" s="108">
        <f t="shared" si="2"/>
        <v>40.955272083756675</v>
      </c>
    </row>
    <row r="196" spans="1:9" ht="25.5">
      <c r="A196" s="34">
        <v>187</v>
      </c>
      <c r="B196" s="44" t="s">
        <v>129</v>
      </c>
      <c r="C196" s="44" t="s">
        <v>54</v>
      </c>
      <c r="D196" s="44" t="s">
        <v>55</v>
      </c>
      <c r="E196" s="44" t="s">
        <v>0</v>
      </c>
      <c r="F196" s="45" t="s">
        <v>290</v>
      </c>
      <c r="G196" s="46">
        <v>6528339</v>
      </c>
      <c r="H196" s="46">
        <v>2673699</v>
      </c>
      <c r="I196" s="108">
        <f t="shared" si="2"/>
        <v>40.955272083756675</v>
      </c>
    </row>
    <row r="197" spans="1:9" ht="25.5">
      <c r="A197" s="34">
        <v>188</v>
      </c>
      <c r="B197" s="44" t="s">
        <v>129</v>
      </c>
      <c r="C197" s="44" t="s">
        <v>54</v>
      </c>
      <c r="D197" s="44" t="s">
        <v>55</v>
      </c>
      <c r="E197" s="44" t="s">
        <v>7</v>
      </c>
      <c r="F197" s="45" t="s">
        <v>243</v>
      </c>
      <c r="G197" s="46">
        <v>834658</v>
      </c>
      <c r="H197" s="46">
        <v>217699</v>
      </c>
      <c r="I197" s="108">
        <f t="shared" si="2"/>
        <v>26.082419386143783</v>
      </c>
    </row>
    <row r="198" spans="1:9">
      <c r="A198" s="34">
        <v>189</v>
      </c>
      <c r="B198" s="44" t="s">
        <v>129</v>
      </c>
      <c r="C198" s="44" t="s">
        <v>54</v>
      </c>
      <c r="D198" s="44" t="s">
        <v>55</v>
      </c>
      <c r="E198" s="44" t="s">
        <v>46</v>
      </c>
      <c r="F198" s="45" t="s">
        <v>289</v>
      </c>
      <c r="G198" s="46">
        <v>5693681</v>
      </c>
      <c r="H198" s="46">
        <v>2456000</v>
      </c>
      <c r="I198" s="108">
        <f t="shared" si="2"/>
        <v>43.135539205656237</v>
      </c>
    </row>
    <row r="199" spans="1:9" ht="25.5">
      <c r="A199" s="34">
        <v>190</v>
      </c>
      <c r="B199" s="44" t="s">
        <v>129</v>
      </c>
      <c r="C199" s="44" t="s">
        <v>54</v>
      </c>
      <c r="D199" s="44" t="s">
        <v>391</v>
      </c>
      <c r="E199" s="44" t="s">
        <v>0</v>
      </c>
      <c r="F199" s="45" t="s">
        <v>696</v>
      </c>
      <c r="G199" s="46">
        <v>35343801.200000003</v>
      </c>
      <c r="H199" s="46">
        <v>7490297.8499999996</v>
      </c>
      <c r="I199" s="108">
        <f t="shared" si="2"/>
        <v>21.192677628573804</v>
      </c>
    </row>
    <row r="200" spans="1:9" ht="25.5">
      <c r="A200" s="34">
        <v>191</v>
      </c>
      <c r="B200" s="44" t="s">
        <v>129</v>
      </c>
      <c r="C200" s="44" t="s">
        <v>54</v>
      </c>
      <c r="D200" s="44" t="s">
        <v>392</v>
      </c>
      <c r="E200" s="44" t="s">
        <v>0</v>
      </c>
      <c r="F200" s="45" t="s">
        <v>404</v>
      </c>
      <c r="G200" s="46">
        <v>6550578.7699999996</v>
      </c>
      <c r="H200" s="46">
        <v>5655833.3200000003</v>
      </c>
      <c r="I200" s="108">
        <f t="shared" si="2"/>
        <v>86.340971058958814</v>
      </c>
    </row>
    <row r="201" spans="1:9" ht="25.5">
      <c r="A201" s="34">
        <v>192</v>
      </c>
      <c r="B201" s="44" t="s">
        <v>129</v>
      </c>
      <c r="C201" s="44" t="s">
        <v>54</v>
      </c>
      <c r="D201" s="44" t="s">
        <v>392</v>
      </c>
      <c r="E201" s="44" t="s">
        <v>7</v>
      </c>
      <c r="F201" s="45" t="s">
        <v>243</v>
      </c>
      <c r="G201" s="46">
        <v>6550578.7699999996</v>
      </c>
      <c r="H201" s="46">
        <v>5655833.3200000003</v>
      </c>
      <c r="I201" s="108">
        <f t="shared" si="2"/>
        <v>86.340971058958814</v>
      </c>
    </row>
    <row r="202" spans="1:9" ht="25.5">
      <c r="A202" s="34">
        <v>193</v>
      </c>
      <c r="B202" s="44" t="s">
        <v>129</v>
      </c>
      <c r="C202" s="44" t="s">
        <v>54</v>
      </c>
      <c r="D202" s="44" t="s">
        <v>393</v>
      </c>
      <c r="E202" s="44" t="s">
        <v>0</v>
      </c>
      <c r="F202" s="45" t="s">
        <v>405</v>
      </c>
      <c r="G202" s="46">
        <v>42080.23</v>
      </c>
      <c r="H202" s="46">
        <v>0</v>
      </c>
      <c r="I202" s="108">
        <f t="shared" si="2"/>
        <v>0</v>
      </c>
    </row>
    <row r="203" spans="1:9" ht="25.5">
      <c r="A203" s="34">
        <v>194</v>
      </c>
      <c r="B203" s="44" t="s">
        <v>129</v>
      </c>
      <c r="C203" s="44" t="s">
        <v>54</v>
      </c>
      <c r="D203" s="44" t="s">
        <v>393</v>
      </c>
      <c r="E203" s="44" t="s">
        <v>7</v>
      </c>
      <c r="F203" s="45" t="s">
        <v>243</v>
      </c>
      <c r="G203" s="46">
        <v>42080.23</v>
      </c>
      <c r="H203" s="46">
        <v>0</v>
      </c>
      <c r="I203" s="108">
        <f t="shared" ref="I203:I266" si="3">H203/G203*100</f>
        <v>0</v>
      </c>
    </row>
    <row r="204" spans="1:9" ht="25.5">
      <c r="A204" s="34">
        <v>195</v>
      </c>
      <c r="B204" s="44" t="s">
        <v>129</v>
      </c>
      <c r="C204" s="44" t="s">
        <v>54</v>
      </c>
      <c r="D204" s="44" t="s">
        <v>759</v>
      </c>
      <c r="E204" s="44" t="s">
        <v>0</v>
      </c>
      <c r="F204" s="45" t="s">
        <v>760</v>
      </c>
      <c r="G204" s="46">
        <v>600000</v>
      </c>
      <c r="H204" s="46">
        <v>0</v>
      </c>
      <c r="I204" s="108">
        <f t="shared" si="3"/>
        <v>0</v>
      </c>
    </row>
    <row r="205" spans="1:9" ht="25.5">
      <c r="A205" s="34">
        <v>196</v>
      </c>
      <c r="B205" s="44" t="s">
        <v>129</v>
      </c>
      <c r="C205" s="44" t="s">
        <v>54</v>
      </c>
      <c r="D205" s="44" t="s">
        <v>759</v>
      </c>
      <c r="E205" s="44" t="s">
        <v>7</v>
      </c>
      <c r="F205" s="45" t="s">
        <v>243</v>
      </c>
      <c r="G205" s="46">
        <v>600000</v>
      </c>
      <c r="H205" s="46">
        <v>0</v>
      </c>
      <c r="I205" s="108">
        <f t="shared" si="3"/>
        <v>0</v>
      </c>
    </row>
    <row r="206" spans="1:9" ht="38.25">
      <c r="A206" s="34">
        <v>197</v>
      </c>
      <c r="B206" s="44" t="s">
        <v>129</v>
      </c>
      <c r="C206" s="44" t="s">
        <v>54</v>
      </c>
      <c r="D206" s="44" t="s">
        <v>761</v>
      </c>
      <c r="E206" s="44" t="s">
        <v>0</v>
      </c>
      <c r="F206" s="45" t="s">
        <v>762</v>
      </c>
      <c r="G206" s="46">
        <v>650000</v>
      </c>
      <c r="H206" s="46">
        <v>0</v>
      </c>
      <c r="I206" s="108">
        <f t="shared" si="3"/>
        <v>0</v>
      </c>
    </row>
    <row r="207" spans="1:9" ht="25.5">
      <c r="A207" s="34">
        <v>198</v>
      </c>
      <c r="B207" s="44" t="s">
        <v>129</v>
      </c>
      <c r="C207" s="44" t="s">
        <v>54</v>
      </c>
      <c r="D207" s="44" t="s">
        <v>761</v>
      </c>
      <c r="E207" s="44" t="s">
        <v>7</v>
      </c>
      <c r="F207" s="45" t="s">
        <v>243</v>
      </c>
      <c r="G207" s="46">
        <v>650000</v>
      </c>
      <c r="H207" s="46">
        <v>0</v>
      </c>
      <c r="I207" s="108">
        <f t="shared" si="3"/>
        <v>0</v>
      </c>
    </row>
    <row r="208" spans="1:9" ht="38.25">
      <c r="A208" s="34">
        <v>199</v>
      </c>
      <c r="B208" s="44" t="s">
        <v>129</v>
      </c>
      <c r="C208" s="44" t="s">
        <v>54</v>
      </c>
      <c r="D208" s="44" t="s">
        <v>763</v>
      </c>
      <c r="E208" s="44" t="s">
        <v>0</v>
      </c>
      <c r="F208" s="45" t="s">
        <v>764</v>
      </c>
      <c r="G208" s="46">
        <v>455000</v>
      </c>
      <c r="H208" s="46">
        <v>455000</v>
      </c>
      <c r="I208" s="108">
        <f t="shared" si="3"/>
        <v>100</v>
      </c>
    </row>
    <row r="209" spans="1:9" ht="25.5">
      <c r="A209" s="34">
        <v>200</v>
      </c>
      <c r="B209" s="44" t="s">
        <v>129</v>
      </c>
      <c r="C209" s="44" t="s">
        <v>54</v>
      </c>
      <c r="D209" s="44" t="s">
        <v>763</v>
      </c>
      <c r="E209" s="44" t="s">
        <v>7</v>
      </c>
      <c r="F209" s="45" t="s">
        <v>243</v>
      </c>
      <c r="G209" s="46">
        <v>455000</v>
      </c>
      <c r="H209" s="46">
        <v>455000</v>
      </c>
      <c r="I209" s="108">
        <f t="shared" si="3"/>
        <v>100</v>
      </c>
    </row>
    <row r="210" spans="1:9" ht="51">
      <c r="A210" s="34">
        <v>201</v>
      </c>
      <c r="B210" s="44" t="s">
        <v>129</v>
      </c>
      <c r="C210" s="44" t="s">
        <v>54</v>
      </c>
      <c r="D210" s="44" t="s">
        <v>765</v>
      </c>
      <c r="E210" s="44" t="s">
        <v>0</v>
      </c>
      <c r="F210" s="45" t="s">
        <v>766</v>
      </c>
      <c r="G210" s="46">
        <v>130000</v>
      </c>
      <c r="H210" s="46">
        <v>0</v>
      </c>
      <c r="I210" s="108">
        <f t="shared" si="3"/>
        <v>0</v>
      </c>
    </row>
    <row r="211" spans="1:9" ht="25.5">
      <c r="A211" s="34">
        <v>202</v>
      </c>
      <c r="B211" s="44" t="s">
        <v>129</v>
      </c>
      <c r="C211" s="44" t="s">
        <v>54</v>
      </c>
      <c r="D211" s="44" t="s">
        <v>765</v>
      </c>
      <c r="E211" s="44" t="s">
        <v>7</v>
      </c>
      <c r="F211" s="45" t="s">
        <v>243</v>
      </c>
      <c r="G211" s="46">
        <v>130000</v>
      </c>
      <c r="H211" s="46">
        <v>0</v>
      </c>
      <c r="I211" s="108">
        <f t="shared" si="3"/>
        <v>0</v>
      </c>
    </row>
    <row r="212" spans="1:9" ht="38.25">
      <c r="A212" s="34">
        <v>203</v>
      </c>
      <c r="B212" s="44" t="s">
        <v>129</v>
      </c>
      <c r="C212" s="44" t="s">
        <v>54</v>
      </c>
      <c r="D212" s="44" t="s">
        <v>767</v>
      </c>
      <c r="E212" s="44" t="s">
        <v>0</v>
      </c>
      <c r="F212" s="45" t="s">
        <v>768</v>
      </c>
      <c r="G212" s="46">
        <v>65000</v>
      </c>
      <c r="H212" s="46">
        <v>0</v>
      </c>
      <c r="I212" s="108">
        <f t="shared" si="3"/>
        <v>0</v>
      </c>
    </row>
    <row r="213" spans="1:9" ht="25.5">
      <c r="A213" s="34">
        <v>204</v>
      </c>
      <c r="B213" s="44" t="s">
        <v>129</v>
      </c>
      <c r="C213" s="44" t="s">
        <v>54</v>
      </c>
      <c r="D213" s="44" t="s">
        <v>767</v>
      </c>
      <c r="E213" s="44" t="s">
        <v>7</v>
      </c>
      <c r="F213" s="45" t="s">
        <v>243</v>
      </c>
      <c r="G213" s="46">
        <v>65000</v>
      </c>
      <c r="H213" s="46">
        <v>0</v>
      </c>
      <c r="I213" s="108">
        <f t="shared" si="3"/>
        <v>0</v>
      </c>
    </row>
    <row r="214" spans="1:9" ht="38.25">
      <c r="A214" s="34">
        <v>205</v>
      </c>
      <c r="B214" s="44" t="s">
        <v>129</v>
      </c>
      <c r="C214" s="44" t="s">
        <v>54</v>
      </c>
      <c r="D214" s="44" t="s">
        <v>769</v>
      </c>
      <c r="E214" s="44" t="s">
        <v>0</v>
      </c>
      <c r="F214" s="45" t="s">
        <v>770</v>
      </c>
      <c r="G214" s="46">
        <v>2000000</v>
      </c>
      <c r="H214" s="46">
        <v>0</v>
      </c>
      <c r="I214" s="108">
        <f t="shared" si="3"/>
        <v>0</v>
      </c>
    </row>
    <row r="215" spans="1:9" ht="25.5">
      <c r="A215" s="34">
        <v>206</v>
      </c>
      <c r="B215" s="44" t="s">
        <v>129</v>
      </c>
      <c r="C215" s="44" t="s">
        <v>54</v>
      </c>
      <c r="D215" s="44" t="s">
        <v>769</v>
      </c>
      <c r="E215" s="44" t="s">
        <v>7</v>
      </c>
      <c r="F215" s="45" t="s">
        <v>243</v>
      </c>
      <c r="G215" s="46">
        <v>2000000</v>
      </c>
      <c r="H215" s="46">
        <v>0</v>
      </c>
      <c r="I215" s="108">
        <f t="shared" si="3"/>
        <v>0</v>
      </c>
    </row>
    <row r="216" spans="1:9" ht="38.25">
      <c r="A216" s="34">
        <v>207</v>
      </c>
      <c r="B216" s="44" t="s">
        <v>129</v>
      </c>
      <c r="C216" s="44" t="s">
        <v>54</v>
      </c>
      <c r="D216" s="44" t="s">
        <v>771</v>
      </c>
      <c r="E216" s="44" t="s">
        <v>0</v>
      </c>
      <c r="F216" s="45" t="s">
        <v>772</v>
      </c>
      <c r="G216" s="46">
        <v>3065100</v>
      </c>
      <c r="H216" s="46">
        <v>0</v>
      </c>
      <c r="I216" s="108">
        <f t="shared" si="3"/>
        <v>0</v>
      </c>
    </row>
    <row r="217" spans="1:9" ht="25.5">
      <c r="A217" s="34">
        <v>208</v>
      </c>
      <c r="B217" s="44" t="s">
        <v>129</v>
      </c>
      <c r="C217" s="44" t="s">
        <v>54</v>
      </c>
      <c r="D217" s="44" t="s">
        <v>771</v>
      </c>
      <c r="E217" s="44" t="s">
        <v>7</v>
      </c>
      <c r="F217" s="45" t="s">
        <v>243</v>
      </c>
      <c r="G217" s="46">
        <v>3065100</v>
      </c>
      <c r="H217" s="46">
        <v>0</v>
      </c>
      <c r="I217" s="108">
        <f t="shared" si="3"/>
        <v>0</v>
      </c>
    </row>
    <row r="218" spans="1:9" ht="38.25">
      <c r="A218" s="34">
        <v>209</v>
      </c>
      <c r="B218" s="44" t="s">
        <v>129</v>
      </c>
      <c r="C218" s="44" t="s">
        <v>54</v>
      </c>
      <c r="D218" s="44" t="s">
        <v>773</v>
      </c>
      <c r="E218" s="44" t="s">
        <v>0</v>
      </c>
      <c r="F218" s="45" t="s">
        <v>774</v>
      </c>
      <c r="G218" s="46">
        <v>595900</v>
      </c>
      <c r="H218" s="46">
        <v>0</v>
      </c>
      <c r="I218" s="108">
        <f t="shared" si="3"/>
        <v>0</v>
      </c>
    </row>
    <row r="219" spans="1:9" ht="25.5">
      <c r="A219" s="34">
        <v>210</v>
      </c>
      <c r="B219" s="44" t="s">
        <v>129</v>
      </c>
      <c r="C219" s="44" t="s">
        <v>54</v>
      </c>
      <c r="D219" s="44" t="s">
        <v>773</v>
      </c>
      <c r="E219" s="44" t="s">
        <v>7</v>
      </c>
      <c r="F219" s="45" t="s">
        <v>243</v>
      </c>
      <c r="G219" s="46">
        <v>595900</v>
      </c>
      <c r="H219" s="46">
        <v>0</v>
      </c>
      <c r="I219" s="108">
        <f t="shared" si="3"/>
        <v>0</v>
      </c>
    </row>
    <row r="220" spans="1:9" ht="30.75" customHeight="1">
      <c r="A220" s="34">
        <v>211</v>
      </c>
      <c r="B220" s="44" t="s">
        <v>129</v>
      </c>
      <c r="C220" s="44" t="s">
        <v>54</v>
      </c>
      <c r="D220" s="44" t="s">
        <v>775</v>
      </c>
      <c r="E220" s="44" t="s">
        <v>0</v>
      </c>
      <c r="F220" s="45" t="s">
        <v>776</v>
      </c>
      <c r="G220" s="46">
        <v>298000</v>
      </c>
      <c r="H220" s="46">
        <v>0</v>
      </c>
      <c r="I220" s="108">
        <f t="shared" si="3"/>
        <v>0</v>
      </c>
    </row>
    <row r="221" spans="1:9" ht="25.5">
      <c r="A221" s="34">
        <v>212</v>
      </c>
      <c r="B221" s="44" t="s">
        <v>129</v>
      </c>
      <c r="C221" s="44" t="s">
        <v>54</v>
      </c>
      <c r="D221" s="44" t="s">
        <v>775</v>
      </c>
      <c r="E221" s="44" t="s">
        <v>7</v>
      </c>
      <c r="F221" s="45" t="s">
        <v>243</v>
      </c>
      <c r="G221" s="46">
        <v>298000</v>
      </c>
      <c r="H221" s="46">
        <v>0</v>
      </c>
      <c r="I221" s="108">
        <f t="shared" si="3"/>
        <v>0</v>
      </c>
    </row>
    <row r="222" spans="1:9" ht="25.5">
      <c r="A222" s="34">
        <v>213</v>
      </c>
      <c r="B222" s="44" t="s">
        <v>129</v>
      </c>
      <c r="C222" s="44" t="s">
        <v>54</v>
      </c>
      <c r="D222" s="44" t="s">
        <v>428</v>
      </c>
      <c r="E222" s="44" t="s">
        <v>0</v>
      </c>
      <c r="F222" s="45" t="s">
        <v>458</v>
      </c>
      <c r="G222" s="46">
        <v>16841205</v>
      </c>
      <c r="H222" s="46">
        <v>0</v>
      </c>
      <c r="I222" s="108">
        <f t="shared" si="3"/>
        <v>0</v>
      </c>
    </row>
    <row r="223" spans="1:9" ht="25.5">
      <c r="A223" s="34">
        <v>214</v>
      </c>
      <c r="B223" s="44" t="s">
        <v>129</v>
      </c>
      <c r="C223" s="44" t="s">
        <v>54</v>
      </c>
      <c r="D223" s="44" t="s">
        <v>428</v>
      </c>
      <c r="E223" s="44" t="s">
        <v>7</v>
      </c>
      <c r="F223" s="45" t="s">
        <v>243</v>
      </c>
      <c r="G223" s="46">
        <v>16841205</v>
      </c>
      <c r="H223" s="46">
        <v>0</v>
      </c>
      <c r="I223" s="108">
        <f t="shared" si="3"/>
        <v>0</v>
      </c>
    </row>
    <row r="224" spans="1:9" ht="38.25">
      <c r="A224" s="34">
        <v>215</v>
      </c>
      <c r="B224" s="44" t="s">
        <v>129</v>
      </c>
      <c r="C224" s="44" t="s">
        <v>54</v>
      </c>
      <c r="D224" s="44" t="s">
        <v>593</v>
      </c>
      <c r="E224" s="44" t="s">
        <v>0</v>
      </c>
      <c r="F224" s="45" t="s">
        <v>610</v>
      </c>
      <c r="G224" s="46">
        <v>4050937.2</v>
      </c>
      <c r="H224" s="46">
        <v>1379464.53</v>
      </c>
      <c r="I224" s="108">
        <f t="shared" si="3"/>
        <v>34.052972482515898</v>
      </c>
    </row>
    <row r="225" spans="1:9" ht="25.5">
      <c r="A225" s="34">
        <v>216</v>
      </c>
      <c r="B225" s="44" t="s">
        <v>129</v>
      </c>
      <c r="C225" s="44" t="s">
        <v>54</v>
      </c>
      <c r="D225" s="44" t="s">
        <v>593</v>
      </c>
      <c r="E225" s="44" t="s">
        <v>7</v>
      </c>
      <c r="F225" s="45" t="s">
        <v>243</v>
      </c>
      <c r="G225" s="46">
        <v>4050937.2</v>
      </c>
      <c r="H225" s="46">
        <v>1379464.53</v>
      </c>
      <c r="I225" s="108">
        <f t="shared" si="3"/>
        <v>34.052972482515898</v>
      </c>
    </row>
    <row r="226" spans="1:9">
      <c r="A226" s="34">
        <v>217</v>
      </c>
      <c r="B226" s="44" t="s">
        <v>129</v>
      </c>
      <c r="C226" s="44" t="s">
        <v>54</v>
      </c>
      <c r="D226" s="44" t="s">
        <v>96</v>
      </c>
      <c r="E226" s="44" t="s">
        <v>0</v>
      </c>
      <c r="F226" s="45" t="s">
        <v>239</v>
      </c>
      <c r="G226" s="46">
        <v>5058743</v>
      </c>
      <c r="H226" s="46">
        <v>3084925.62</v>
      </c>
      <c r="I226" s="108">
        <f t="shared" si="3"/>
        <v>60.982058586490759</v>
      </c>
    </row>
    <row r="227" spans="1:9">
      <c r="A227" s="34">
        <v>218</v>
      </c>
      <c r="B227" s="44" t="s">
        <v>129</v>
      </c>
      <c r="C227" s="44" t="s">
        <v>54</v>
      </c>
      <c r="D227" s="44" t="s">
        <v>56</v>
      </c>
      <c r="E227" s="44" t="s">
        <v>0</v>
      </c>
      <c r="F227" s="45" t="s">
        <v>291</v>
      </c>
      <c r="G227" s="46">
        <v>5058743</v>
      </c>
      <c r="H227" s="46">
        <v>3084925.62</v>
      </c>
      <c r="I227" s="108">
        <f t="shared" si="3"/>
        <v>60.982058586490759</v>
      </c>
    </row>
    <row r="228" spans="1:9" ht="25.5">
      <c r="A228" s="34">
        <v>219</v>
      </c>
      <c r="B228" s="44" t="s">
        <v>129</v>
      </c>
      <c r="C228" s="44" t="s">
        <v>54</v>
      </c>
      <c r="D228" s="44" t="s">
        <v>56</v>
      </c>
      <c r="E228" s="44" t="s">
        <v>7</v>
      </c>
      <c r="F228" s="45" t="s">
        <v>243</v>
      </c>
      <c r="G228" s="46">
        <v>5058743</v>
      </c>
      <c r="H228" s="46">
        <v>3084925.62</v>
      </c>
      <c r="I228" s="108">
        <f t="shared" si="3"/>
        <v>60.982058586490759</v>
      </c>
    </row>
    <row r="229" spans="1:9">
      <c r="A229" s="34">
        <v>220</v>
      </c>
      <c r="B229" s="44" t="s">
        <v>129</v>
      </c>
      <c r="C229" s="44" t="s">
        <v>57</v>
      </c>
      <c r="D229" s="44" t="s">
        <v>97</v>
      </c>
      <c r="E229" s="44" t="s">
        <v>0</v>
      </c>
      <c r="F229" s="45" t="s">
        <v>276</v>
      </c>
      <c r="G229" s="46">
        <v>7873545</v>
      </c>
      <c r="H229" s="46">
        <v>3731210.76</v>
      </c>
      <c r="I229" s="108">
        <f t="shared" si="3"/>
        <v>47.389209815908842</v>
      </c>
    </row>
    <row r="230" spans="1:9">
      <c r="A230" s="34">
        <v>221</v>
      </c>
      <c r="B230" s="44" t="s">
        <v>129</v>
      </c>
      <c r="C230" s="44" t="s">
        <v>57</v>
      </c>
      <c r="D230" s="44" t="s">
        <v>96</v>
      </c>
      <c r="E230" s="44" t="s">
        <v>0</v>
      </c>
      <c r="F230" s="45" t="s">
        <v>239</v>
      </c>
      <c r="G230" s="46">
        <v>7873545</v>
      </c>
      <c r="H230" s="46">
        <v>3731210.76</v>
      </c>
      <c r="I230" s="108">
        <f t="shared" si="3"/>
        <v>47.389209815908842</v>
      </c>
    </row>
    <row r="231" spans="1:9">
      <c r="A231" s="34">
        <v>222</v>
      </c>
      <c r="B231" s="44" t="s">
        <v>129</v>
      </c>
      <c r="C231" s="44" t="s">
        <v>57</v>
      </c>
      <c r="D231" s="44" t="s">
        <v>25</v>
      </c>
      <c r="E231" s="44" t="s">
        <v>0</v>
      </c>
      <c r="F231" s="45" t="s">
        <v>257</v>
      </c>
      <c r="G231" s="46">
        <v>7019455</v>
      </c>
      <c r="H231" s="46">
        <v>2877120.76</v>
      </c>
      <c r="I231" s="108">
        <f t="shared" si="3"/>
        <v>40.987808312753621</v>
      </c>
    </row>
    <row r="232" spans="1:9">
      <c r="A232" s="34">
        <v>223</v>
      </c>
      <c r="B232" s="44" t="s">
        <v>129</v>
      </c>
      <c r="C232" s="44" t="s">
        <v>57</v>
      </c>
      <c r="D232" s="44" t="s">
        <v>25</v>
      </c>
      <c r="E232" s="44" t="s">
        <v>26</v>
      </c>
      <c r="F232" s="45" t="s">
        <v>442</v>
      </c>
      <c r="G232" s="46">
        <v>6127286</v>
      </c>
      <c r="H232" s="46">
        <v>2342664.71</v>
      </c>
      <c r="I232" s="108">
        <f t="shared" si="3"/>
        <v>38.233317491626799</v>
      </c>
    </row>
    <row r="233" spans="1:9" ht="25.5">
      <c r="A233" s="34">
        <v>224</v>
      </c>
      <c r="B233" s="44" t="s">
        <v>129</v>
      </c>
      <c r="C233" s="44" t="s">
        <v>57</v>
      </c>
      <c r="D233" s="44" t="s">
        <v>25</v>
      </c>
      <c r="E233" s="44" t="s">
        <v>7</v>
      </c>
      <c r="F233" s="45" t="s">
        <v>243</v>
      </c>
      <c r="G233" s="46">
        <v>863169</v>
      </c>
      <c r="H233" s="46">
        <v>529659.05000000005</v>
      </c>
      <c r="I233" s="108">
        <f t="shared" si="3"/>
        <v>61.36214924307987</v>
      </c>
    </row>
    <row r="234" spans="1:9">
      <c r="A234" s="34">
        <v>225</v>
      </c>
      <c r="B234" s="44" t="s">
        <v>129</v>
      </c>
      <c r="C234" s="44" t="s">
        <v>57</v>
      </c>
      <c r="D234" s="44" t="s">
        <v>25</v>
      </c>
      <c r="E234" s="44" t="s">
        <v>8</v>
      </c>
      <c r="F234" s="45" t="s">
        <v>244</v>
      </c>
      <c r="G234" s="46">
        <v>29000</v>
      </c>
      <c r="H234" s="46">
        <v>4797</v>
      </c>
      <c r="I234" s="108">
        <f t="shared" si="3"/>
        <v>16.54137931034483</v>
      </c>
    </row>
    <row r="235" spans="1:9" ht="25.5">
      <c r="A235" s="34">
        <v>226</v>
      </c>
      <c r="B235" s="44" t="s">
        <v>129</v>
      </c>
      <c r="C235" s="44" t="s">
        <v>57</v>
      </c>
      <c r="D235" s="44" t="s">
        <v>777</v>
      </c>
      <c r="E235" s="44" t="s">
        <v>0</v>
      </c>
      <c r="F235" s="45" t="s">
        <v>778</v>
      </c>
      <c r="G235" s="46">
        <v>854090</v>
      </c>
      <c r="H235" s="46">
        <v>854090</v>
      </c>
      <c r="I235" s="108">
        <f t="shared" si="3"/>
        <v>100</v>
      </c>
    </row>
    <row r="236" spans="1:9">
      <c r="A236" s="34">
        <v>227</v>
      </c>
      <c r="B236" s="44" t="s">
        <v>129</v>
      </c>
      <c r="C236" s="44" t="s">
        <v>57</v>
      </c>
      <c r="D236" s="44" t="s">
        <v>777</v>
      </c>
      <c r="E236" s="44" t="s">
        <v>46</v>
      </c>
      <c r="F236" s="45" t="s">
        <v>289</v>
      </c>
      <c r="G236" s="46">
        <v>854090</v>
      </c>
      <c r="H236" s="46">
        <v>854090</v>
      </c>
      <c r="I236" s="108">
        <f t="shared" si="3"/>
        <v>100</v>
      </c>
    </row>
    <row r="237" spans="1:9">
      <c r="A237" s="34">
        <v>228</v>
      </c>
      <c r="B237" s="44" t="s">
        <v>129</v>
      </c>
      <c r="C237" s="44" t="s">
        <v>61</v>
      </c>
      <c r="D237" s="44" t="s">
        <v>97</v>
      </c>
      <c r="E237" s="44" t="s">
        <v>0</v>
      </c>
      <c r="F237" s="45" t="s">
        <v>454</v>
      </c>
      <c r="G237" s="46">
        <v>14484700</v>
      </c>
      <c r="H237" s="46">
        <v>3629485.65</v>
      </c>
      <c r="I237" s="108">
        <f t="shared" si="3"/>
        <v>25.05737536849227</v>
      </c>
    </row>
    <row r="238" spans="1:9">
      <c r="A238" s="34">
        <v>229</v>
      </c>
      <c r="B238" s="44" t="s">
        <v>129</v>
      </c>
      <c r="C238" s="44" t="s">
        <v>62</v>
      </c>
      <c r="D238" s="44" t="s">
        <v>97</v>
      </c>
      <c r="E238" s="44" t="s">
        <v>0</v>
      </c>
      <c r="F238" s="45" t="s">
        <v>279</v>
      </c>
      <c r="G238" s="46">
        <v>300000</v>
      </c>
      <c r="H238" s="46">
        <v>145700</v>
      </c>
      <c r="I238" s="108">
        <f t="shared" si="3"/>
        <v>48.56666666666667</v>
      </c>
    </row>
    <row r="239" spans="1:9" ht="38.25">
      <c r="A239" s="34">
        <v>230</v>
      </c>
      <c r="B239" s="44" t="s">
        <v>129</v>
      </c>
      <c r="C239" s="44" t="s">
        <v>62</v>
      </c>
      <c r="D239" s="44" t="s">
        <v>98</v>
      </c>
      <c r="E239" s="44" t="s">
        <v>0</v>
      </c>
      <c r="F239" s="45" t="s">
        <v>677</v>
      </c>
      <c r="G239" s="46">
        <v>300000</v>
      </c>
      <c r="H239" s="46">
        <v>145700</v>
      </c>
      <c r="I239" s="108">
        <f t="shared" si="3"/>
        <v>48.56666666666667</v>
      </c>
    </row>
    <row r="240" spans="1:9" ht="25.5">
      <c r="A240" s="34">
        <v>231</v>
      </c>
      <c r="B240" s="44" t="s">
        <v>129</v>
      </c>
      <c r="C240" s="44" t="s">
        <v>62</v>
      </c>
      <c r="D240" s="44" t="s">
        <v>111</v>
      </c>
      <c r="E240" s="44" t="s">
        <v>0</v>
      </c>
      <c r="F240" s="45" t="s">
        <v>280</v>
      </c>
      <c r="G240" s="46">
        <v>300000</v>
      </c>
      <c r="H240" s="46">
        <v>145700</v>
      </c>
      <c r="I240" s="108">
        <f t="shared" si="3"/>
        <v>48.56666666666667</v>
      </c>
    </row>
    <row r="241" spans="1:9">
      <c r="A241" s="34">
        <v>232</v>
      </c>
      <c r="B241" s="44" t="s">
        <v>129</v>
      </c>
      <c r="C241" s="44" t="s">
        <v>62</v>
      </c>
      <c r="D241" s="44" t="s">
        <v>63</v>
      </c>
      <c r="E241" s="44" t="s">
        <v>0</v>
      </c>
      <c r="F241" s="45" t="s">
        <v>281</v>
      </c>
      <c r="G241" s="46">
        <v>300000</v>
      </c>
      <c r="H241" s="46">
        <v>145700</v>
      </c>
      <c r="I241" s="108">
        <f t="shared" si="3"/>
        <v>48.56666666666667</v>
      </c>
    </row>
    <row r="242" spans="1:9" ht="25.5">
      <c r="A242" s="34">
        <v>233</v>
      </c>
      <c r="B242" s="44" t="s">
        <v>129</v>
      </c>
      <c r="C242" s="44" t="s">
        <v>62</v>
      </c>
      <c r="D242" s="44" t="s">
        <v>63</v>
      </c>
      <c r="E242" s="44" t="s">
        <v>7</v>
      </c>
      <c r="F242" s="45" t="s">
        <v>243</v>
      </c>
      <c r="G242" s="46">
        <v>300000</v>
      </c>
      <c r="H242" s="46">
        <v>145700</v>
      </c>
      <c r="I242" s="108">
        <f t="shared" si="3"/>
        <v>48.56666666666667</v>
      </c>
    </row>
    <row r="243" spans="1:9">
      <c r="A243" s="34">
        <v>234</v>
      </c>
      <c r="B243" s="44" t="s">
        <v>129</v>
      </c>
      <c r="C243" s="44" t="s">
        <v>675</v>
      </c>
      <c r="D243" s="44" t="s">
        <v>97</v>
      </c>
      <c r="E243" s="44" t="s">
        <v>0</v>
      </c>
      <c r="F243" s="45" t="s">
        <v>697</v>
      </c>
      <c r="G243" s="46">
        <v>14184700</v>
      </c>
      <c r="H243" s="46">
        <v>3483785.65</v>
      </c>
      <c r="I243" s="108">
        <f t="shared" si="3"/>
        <v>24.560164472988504</v>
      </c>
    </row>
    <row r="244" spans="1:9" ht="38.25">
      <c r="A244" s="34">
        <v>235</v>
      </c>
      <c r="B244" s="44" t="s">
        <v>129</v>
      </c>
      <c r="C244" s="44" t="s">
        <v>675</v>
      </c>
      <c r="D244" s="44" t="s">
        <v>112</v>
      </c>
      <c r="E244" s="44" t="s">
        <v>0</v>
      </c>
      <c r="F244" s="45" t="s">
        <v>681</v>
      </c>
      <c r="G244" s="46">
        <v>14184700</v>
      </c>
      <c r="H244" s="46">
        <v>3483785.65</v>
      </c>
      <c r="I244" s="108">
        <f t="shared" si="3"/>
        <v>24.560164472988504</v>
      </c>
    </row>
    <row r="245" spans="1:9">
      <c r="A245" s="34">
        <v>236</v>
      </c>
      <c r="B245" s="44" t="s">
        <v>129</v>
      </c>
      <c r="C245" s="44" t="s">
        <v>675</v>
      </c>
      <c r="D245" s="44" t="s">
        <v>698</v>
      </c>
      <c r="E245" s="44" t="s">
        <v>0</v>
      </c>
      <c r="F245" s="45" t="s">
        <v>699</v>
      </c>
      <c r="G245" s="46">
        <v>14184700</v>
      </c>
      <c r="H245" s="46">
        <v>3483785.65</v>
      </c>
      <c r="I245" s="108">
        <f t="shared" si="3"/>
        <v>24.560164472988504</v>
      </c>
    </row>
    <row r="246" spans="1:9">
      <c r="A246" s="34">
        <v>237</v>
      </c>
      <c r="B246" s="44" t="s">
        <v>129</v>
      </c>
      <c r="C246" s="44" t="s">
        <v>675</v>
      </c>
      <c r="D246" s="44" t="s">
        <v>700</v>
      </c>
      <c r="E246" s="44" t="s">
        <v>0</v>
      </c>
      <c r="F246" s="45" t="s">
        <v>701</v>
      </c>
      <c r="G246" s="46">
        <v>14184700</v>
      </c>
      <c r="H246" s="46">
        <v>3483785.65</v>
      </c>
      <c r="I246" s="108">
        <f t="shared" si="3"/>
        <v>24.560164472988504</v>
      </c>
    </row>
    <row r="247" spans="1:9" ht="25.5">
      <c r="A247" s="34">
        <v>238</v>
      </c>
      <c r="B247" s="44" t="s">
        <v>129</v>
      </c>
      <c r="C247" s="44" t="s">
        <v>675</v>
      </c>
      <c r="D247" s="44" t="s">
        <v>700</v>
      </c>
      <c r="E247" s="44" t="s">
        <v>7</v>
      </c>
      <c r="F247" s="45" t="s">
        <v>243</v>
      </c>
      <c r="G247" s="46">
        <v>14184700</v>
      </c>
      <c r="H247" s="46">
        <v>3483785.65</v>
      </c>
      <c r="I247" s="108">
        <f t="shared" si="3"/>
        <v>24.560164472988504</v>
      </c>
    </row>
    <row r="248" spans="1:9">
      <c r="A248" s="34">
        <v>239</v>
      </c>
      <c r="B248" s="44" t="s">
        <v>129</v>
      </c>
      <c r="C248" s="44" t="s">
        <v>64</v>
      </c>
      <c r="D248" s="44" t="s">
        <v>97</v>
      </c>
      <c r="E248" s="44" t="s">
        <v>0</v>
      </c>
      <c r="F248" s="45" t="s">
        <v>459</v>
      </c>
      <c r="G248" s="46">
        <v>348127169</v>
      </c>
      <c r="H248" s="46">
        <v>179240597.21000001</v>
      </c>
      <c r="I248" s="108">
        <f t="shared" si="3"/>
        <v>51.487103900816201</v>
      </c>
    </row>
    <row r="249" spans="1:9">
      <c r="A249" s="34">
        <v>240</v>
      </c>
      <c r="B249" s="44" t="s">
        <v>129</v>
      </c>
      <c r="C249" s="44" t="s">
        <v>65</v>
      </c>
      <c r="D249" s="44" t="s">
        <v>97</v>
      </c>
      <c r="E249" s="44" t="s">
        <v>0</v>
      </c>
      <c r="F249" s="45" t="s">
        <v>298</v>
      </c>
      <c r="G249" s="46">
        <v>128199031</v>
      </c>
      <c r="H249" s="46">
        <v>64254170.600000001</v>
      </c>
      <c r="I249" s="108">
        <f t="shared" si="3"/>
        <v>50.120636715265036</v>
      </c>
    </row>
    <row r="250" spans="1:9" ht="25.5">
      <c r="A250" s="34">
        <v>241</v>
      </c>
      <c r="B250" s="44" t="s">
        <v>129</v>
      </c>
      <c r="C250" s="44" t="s">
        <v>65</v>
      </c>
      <c r="D250" s="44" t="s">
        <v>116</v>
      </c>
      <c r="E250" s="44" t="s">
        <v>0</v>
      </c>
      <c r="F250" s="45" t="s">
        <v>702</v>
      </c>
      <c r="G250" s="46">
        <v>128199031</v>
      </c>
      <c r="H250" s="46">
        <v>64254170.600000001</v>
      </c>
      <c r="I250" s="108">
        <f t="shared" si="3"/>
        <v>50.120636715265036</v>
      </c>
    </row>
    <row r="251" spans="1:9" ht="25.5">
      <c r="A251" s="34">
        <v>242</v>
      </c>
      <c r="B251" s="44" t="s">
        <v>129</v>
      </c>
      <c r="C251" s="44" t="s">
        <v>65</v>
      </c>
      <c r="D251" s="44" t="s">
        <v>118</v>
      </c>
      <c r="E251" s="44" t="s">
        <v>0</v>
      </c>
      <c r="F251" s="45" t="s">
        <v>299</v>
      </c>
      <c r="G251" s="46">
        <v>120104616</v>
      </c>
      <c r="H251" s="46">
        <v>61510214</v>
      </c>
      <c r="I251" s="108">
        <f t="shared" si="3"/>
        <v>51.21386342053664</v>
      </c>
    </row>
    <row r="252" spans="1:9" ht="63.75">
      <c r="A252" s="34">
        <v>243</v>
      </c>
      <c r="B252" s="44" t="s">
        <v>129</v>
      </c>
      <c r="C252" s="44" t="s">
        <v>65</v>
      </c>
      <c r="D252" s="44" t="s">
        <v>66</v>
      </c>
      <c r="E252" s="44" t="s">
        <v>0</v>
      </c>
      <c r="F252" s="45" t="s">
        <v>300</v>
      </c>
      <c r="G252" s="46">
        <v>76080000</v>
      </c>
      <c r="H252" s="46">
        <v>39129000</v>
      </c>
      <c r="I252" s="108">
        <f t="shared" si="3"/>
        <v>51.431388012618292</v>
      </c>
    </row>
    <row r="253" spans="1:9">
      <c r="A253" s="34">
        <v>244</v>
      </c>
      <c r="B253" s="44" t="s">
        <v>129</v>
      </c>
      <c r="C253" s="44" t="s">
        <v>65</v>
      </c>
      <c r="D253" s="44" t="s">
        <v>66</v>
      </c>
      <c r="E253" s="44" t="s">
        <v>46</v>
      </c>
      <c r="F253" s="45" t="s">
        <v>289</v>
      </c>
      <c r="G253" s="46">
        <v>76080000</v>
      </c>
      <c r="H253" s="46">
        <v>39129000</v>
      </c>
      <c r="I253" s="108">
        <f t="shared" si="3"/>
        <v>51.431388012618292</v>
      </c>
    </row>
    <row r="254" spans="1:9" ht="63.75">
      <c r="A254" s="34">
        <v>245</v>
      </c>
      <c r="B254" s="44" t="s">
        <v>129</v>
      </c>
      <c r="C254" s="44" t="s">
        <v>65</v>
      </c>
      <c r="D254" s="44" t="s">
        <v>67</v>
      </c>
      <c r="E254" s="44" t="s">
        <v>0</v>
      </c>
      <c r="F254" s="45" t="s">
        <v>301</v>
      </c>
      <c r="G254" s="46">
        <v>749000</v>
      </c>
      <c r="H254" s="46">
        <v>374000</v>
      </c>
      <c r="I254" s="108">
        <f t="shared" si="3"/>
        <v>49.933244325767689</v>
      </c>
    </row>
    <row r="255" spans="1:9">
      <c r="A255" s="34">
        <v>246</v>
      </c>
      <c r="B255" s="44" t="s">
        <v>129</v>
      </c>
      <c r="C255" s="44" t="s">
        <v>65</v>
      </c>
      <c r="D255" s="44" t="s">
        <v>67</v>
      </c>
      <c r="E255" s="44" t="s">
        <v>46</v>
      </c>
      <c r="F255" s="45" t="s">
        <v>289</v>
      </c>
      <c r="G255" s="46">
        <v>749000</v>
      </c>
      <c r="H255" s="46">
        <v>374000</v>
      </c>
      <c r="I255" s="108">
        <f t="shared" si="3"/>
        <v>49.933244325767689</v>
      </c>
    </row>
    <row r="256" spans="1:9" ht="38.25">
      <c r="A256" s="34">
        <v>247</v>
      </c>
      <c r="B256" s="44" t="s">
        <v>129</v>
      </c>
      <c r="C256" s="44" t="s">
        <v>65</v>
      </c>
      <c r="D256" s="44" t="s">
        <v>68</v>
      </c>
      <c r="E256" s="44" t="s">
        <v>0</v>
      </c>
      <c r="F256" s="45" t="s">
        <v>302</v>
      </c>
      <c r="G256" s="46">
        <v>43275616</v>
      </c>
      <c r="H256" s="46">
        <v>22007214</v>
      </c>
      <c r="I256" s="108">
        <f t="shared" si="3"/>
        <v>50.853612343727242</v>
      </c>
    </row>
    <row r="257" spans="1:9">
      <c r="A257" s="34">
        <v>248</v>
      </c>
      <c r="B257" s="44" t="s">
        <v>129</v>
      </c>
      <c r="C257" s="44" t="s">
        <v>65</v>
      </c>
      <c r="D257" s="44" t="s">
        <v>68</v>
      </c>
      <c r="E257" s="44" t="s">
        <v>46</v>
      </c>
      <c r="F257" s="45" t="s">
        <v>289</v>
      </c>
      <c r="G257" s="46">
        <v>43275616</v>
      </c>
      <c r="H257" s="46">
        <v>22007214</v>
      </c>
      <c r="I257" s="108">
        <f t="shared" si="3"/>
        <v>50.853612343727242</v>
      </c>
    </row>
    <row r="258" spans="1:9" ht="25.5">
      <c r="A258" s="34">
        <v>249</v>
      </c>
      <c r="B258" s="44" t="s">
        <v>129</v>
      </c>
      <c r="C258" s="44" t="s">
        <v>65</v>
      </c>
      <c r="D258" s="44" t="s">
        <v>121</v>
      </c>
      <c r="E258" s="44" t="s">
        <v>0</v>
      </c>
      <c r="F258" s="45" t="s">
        <v>303</v>
      </c>
      <c r="G258" s="46">
        <v>8094415</v>
      </c>
      <c r="H258" s="46">
        <v>2743956.6</v>
      </c>
      <c r="I258" s="108">
        <f t="shared" si="3"/>
        <v>33.89938124002785</v>
      </c>
    </row>
    <row r="259" spans="1:9" ht="38.25">
      <c r="A259" s="34">
        <v>250</v>
      </c>
      <c r="B259" s="44" t="s">
        <v>129</v>
      </c>
      <c r="C259" s="44" t="s">
        <v>65</v>
      </c>
      <c r="D259" s="44" t="s">
        <v>69</v>
      </c>
      <c r="E259" s="44" t="s">
        <v>0</v>
      </c>
      <c r="F259" s="45" t="s">
        <v>304</v>
      </c>
      <c r="G259" s="46">
        <v>8094415</v>
      </c>
      <c r="H259" s="46">
        <v>2743956.6</v>
      </c>
      <c r="I259" s="108">
        <f t="shared" si="3"/>
        <v>33.89938124002785</v>
      </c>
    </row>
    <row r="260" spans="1:9">
      <c r="A260" s="34">
        <v>251</v>
      </c>
      <c r="B260" s="44" t="s">
        <v>129</v>
      </c>
      <c r="C260" s="44" t="s">
        <v>65</v>
      </c>
      <c r="D260" s="44" t="s">
        <v>69</v>
      </c>
      <c r="E260" s="44" t="s">
        <v>46</v>
      </c>
      <c r="F260" s="45" t="s">
        <v>289</v>
      </c>
      <c r="G260" s="46">
        <v>8094415</v>
      </c>
      <c r="H260" s="46">
        <v>2743956.6</v>
      </c>
      <c r="I260" s="108">
        <f t="shared" si="3"/>
        <v>33.89938124002785</v>
      </c>
    </row>
    <row r="261" spans="1:9">
      <c r="A261" s="34">
        <v>252</v>
      </c>
      <c r="B261" s="44" t="s">
        <v>129</v>
      </c>
      <c r="C261" s="44" t="s">
        <v>70</v>
      </c>
      <c r="D261" s="44" t="s">
        <v>97</v>
      </c>
      <c r="E261" s="44" t="s">
        <v>0</v>
      </c>
      <c r="F261" s="45" t="s">
        <v>305</v>
      </c>
      <c r="G261" s="46">
        <v>132898530</v>
      </c>
      <c r="H261" s="46">
        <v>67043798.549999997</v>
      </c>
      <c r="I261" s="108">
        <f t="shared" si="3"/>
        <v>50.447359011420211</v>
      </c>
    </row>
    <row r="262" spans="1:9" ht="25.5">
      <c r="A262" s="34">
        <v>253</v>
      </c>
      <c r="B262" s="44" t="s">
        <v>129</v>
      </c>
      <c r="C262" s="44" t="s">
        <v>70</v>
      </c>
      <c r="D262" s="44" t="s">
        <v>116</v>
      </c>
      <c r="E262" s="44" t="s">
        <v>0</v>
      </c>
      <c r="F262" s="45" t="s">
        <v>702</v>
      </c>
      <c r="G262" s="46">
        <v>132898530</v>
      </c>
      <c r="H262" s="46">
        <v>67043798.549999997</v>
      </c>
      <c r="I262" s="108">
        <f t="shared" si="3"/>
        <v>50.447359011420211</v>
      </c>
    </row>
    <row r="263" spans="1:9" ht="25.5">
      <c r="A263" s="34">
        <v>254</v>
      </c>
      <c r="B263" s="44" t="s">
        <v>129</v>
      </c>
      <c r="C263" s="44" t="s">
        <v>70</v>
      </c>
      <c r="D263" s="44" t="s">
        <v>117</v>
      </c>
      <c r="E263" s="44" t="s">
        <v>0</v>
      </c>
      <c r="F263" s="45" t="s">
        <v>306</v>
      </c>
      <c r="G263" s="46">
        <v>122600590</v>
      </c>
      <c r="H263" s="46">
        <v>66507178.549999997</v>
      </c>
      <c r="I263" s="108">
        <f t="shared" si="3"/>
        <v>54.247029765517439</v>
      </c>
    </row>
    <row r="264" spans="1:9" ht="89.25">
      <c r="A264" s="34">
        <v>255</v>
      </c>
      <c r="B264" s="44" t="s">
        <v>129</v>
      </c>
      <c r="C264" s="44" t="s">
        <v>70</v>
      </c>
      <c r="D264" s="44" t="s">
        <v>71</v>
      </c>
      <c r="E264" s="44" t="s">
        <v>0</v>
      </c>
      <c r="F264" s="45" t="s">
        <v>307</v>
      </c>
      <c r="G264" s="46">
        <v>73140000</v>
      </c>
      <c r="H264" s="46">
        <v>44000000</v>
      </c>
      <c r="I264" s="108">
        <f t="shared" si="3"/>
        <v>60.158599945310364</v>
      </c>
    </row>
    <row r="265" spans="1:9">
      <c r="A265" s="34">
        <v>256</v>
      </c>
      <c r="B265" s="44" t="s">
        <v>129</v>
      </c>
      <c r="C265" s="44" t="s">
        <v>70</v>
      </c>
      <c r="D265" s="44" t="s">
        <v>71</v>
      </c>
      <c r="E265" s="44" t="s">
        <v>46</v>
      </c>
      <c r="F265" s="45" t="s">
        <v>289</v>
      </c>
      <c r="G265" s="46">
        <v>73140000</v>
      </c>
      <c r="H265" s="46">
        <v>44000000</v>
      </c>
      <c r="I265" s="108">
        <f t="shared" si="3"/>
        <v>60.158599945310364</v>
      </c>
    </row>
    <row r="266" spans="1:9" ht="89.25">
      <c r="A266" s="34">
        <v>257</v>
      </c>
      <c r="B266" s="44" t="s">
        <v>129</v>
      </c>
      <c r="C266" s="44" t="s">
        <v>70</v>
      </c>
      <c r="D266" s="44" t="s">
        <v>72</v>
      </c>
      <c r="E266" s="44" t="s">
        <v>0</v>
      </c>
      <c r="F266" s="45" t="s">
        <v>308</v>
      </c>
      <c r="G266" s="46">
        <v>4183000</v>
      </c>
      <c r="H266" s="46">
        <v>2092000</v>
      </c>
      <c r="I266" s="108">
        <f t="shared" si="3"/>
        <v>50.011953143676791</v>
      </c>
    </row>
    <row r="267" spans="1:9">
      <c r="A267" s="34">
        <v>258</v>
      </c>
      <c r="B267" s="44" t="s">
        <v>129</v>
      </c>
      <c r="C267" s="44" t="s">
        <v>70</v>
      </c>
      <c r="D267" s="44" t="s">
        <v>72</v>
      </c>
      <c r="E267" s="44" t="s">
        <v>46</v>
      </c>
      <c r="F267" s="45" t="s">
        <v>289</v>
      </c>
      <c r="G267" s="46">
        <v>4183000</v>
      </c>
      <c r="H267" s="46">
        <v>2092000</v>
      </c>
      <c r="I267" s="108">
        <f t="shared" ref="I267:I330" si="4">H267/G267*100</f>
        <v>50.011953143676791</v>
      </c>
    </row>
    <row r="268" spans="1:9" ht="25.5">
      <c r="A268" s="34">
        <v>259</v>
      </c>
      <c r="B268" s="44" t="s">
        <v>129</v>
      </c>
      <c r="C268" s="44" t="s">
        <v>70</v>
      </c>
      <c r="D268" s="44" t="s">
        <v>73</v>
      </c>
      <c r="E268" s="44" t="s">
        <v>0</v>
      </c>
      <c r="F268" s="45" t="s">
        <v>309</v>
      </c>
      <c r="G268" s="46">
        <v>10042000</v>
      </c>
      <c r="H268" s="46">
        <v>2226000</v>
      </c>
      <c r="I268" s="108">
        <f t="shared" si="4"/>
        <v>22.166899024098786</v>
      </c>
    </row>
    <row r="269" spans="1:9">
      <c r="A269" s="34">
        <v>260</v>
      </c>
      <c r="B269" s="44" t="s">
        <v>129</v>
      </c>
      <c r="C269" s="44" t="s">
        <v>70</v>
      </c>
      <c r="D269" s="44" t="s">
        <v>73</v>
      </c>
      <c r="E269" s="44" t="s">
        <v>46</v>
      </c>
      <c r="F269" s="45" t="s">
        <v>289</v>
      </c>
      <c r="G269" s="46">
        <v>10042000</v>
      </c>
      <c r="H269" s="46">
        <v>2226000</v>
      </c>
      <c r="I269" s="108">
        <f t="shared" si="4"/>
        <v>22.166899024098786</v>
      </c>
    </row>
    <row r="270" spans="1:9" ht="38.25">
      <c r="A270" s="34">
        <v>261</v>
      </c>
      <c r="B270" s="44" t="s">
        <v>129</v>
      </c>
      <c r="C270" s="44" t="s">
        <v>70</v>
      </c>
      <c r="D270" s="44" t="s">
        <v>431</v>
      </c>
      <c r="E270" s="44" t="s">
        <v>0</v>
      </c>
      <c r="F270" s="45" t="s">
        <v>460</v>
      </c>
      <c r="G270" s="46">
        <v>551324</v>
      </c>
      <c r="H270" s="46">
        <v>551324</v>
      </c>
      <c r="I270" s="108">
        <f t="shared" si="4"/>
        <v>100</v>
      </c>
    </row>
    <row r="271" spans="1:9">
      <c r="A271" s="34">
        <v>262</v>
      </c>
      <c r="B271" s="44" t="s">
        <v>129</v>
      </c>
      <c r="C271" s="44" t="s">
        <v>70</v>
      </c>
      <c r="D271" s="44" t="s">
        <v>431</v>
      </c>
      <c r="E271" s="44" t="s">
        <v>46</v>
      </c>
      <c r="F271" s="45" t="s">
        <v>289</v>
      </c>
      <c r="G271" s="46">
        <v>551324</v>
      </c>
      <c r="H271" s="46">
        <v>551324</v>
      </c>
      <c r="I271" s="108">
        <f t="shared" si="4"/>
        <v>100</v>
      </c>
    </row>
    <row r="272" spans="1:9" ht="25.5">
      <c r="A272" s="34">
        <v>263</v>
      </c>
      <c r="B272" s="44" t="s">
        <v>129</v>
      </c>
      <c r="C272" s="44" t="s">
        <v>70</v>
      </c>
      <c r="D272" s="44" t="s">
        <v>74</v>
      </c>
      <c r="E272" s="44" t="s">
        <v>0</v>
      </c>
      <c r="F272" s="45" t="s">
        <v>310</v>
      </c>
      <c r="G272" s="46">
        <v>21610266</v>
      </c>
      <c r="H272" s="46">
        <v>12178940</v>
      </c>
      <c r="I272" s="108">
        <f t="shared" si="4"/>
        <v>56.357196158529469</v>
      </c>
    </row>
    <row r="273" spans="1:9">
      <c r="A273" s="34">
        <v>264</v>
      </c>
      <c r="B273" s="44" t="s">
        <v>129</v>
      </c>
      <c r="C273" s="44" t="s">
        <v>70</v>
      </c>
      <c r="D273" s="44" t="s">
        <v>74</v>
      </c>
      <c r="E273" s="44" t="s">
        <v>46</v>
      </c>
      <c r="F273" s="45" t="s">
        <v>289</v>
      </c>
      <c r="G273" s="46">
        <v>21610266</v>
      </c>
      <c r="H273" s="46">
        <v>12178940</v>
      </c>
      <c r="I273" s="108">
        <f t="shared" si="4"/>
        <v>56.357196158529469</v>
      </c>
    </row>
    <row r="274" spans="1:9" ht="76.5">
      <c r="A274" s="34">
        <v>265</v>
      </c>
      <c r="B274" s="44" t="s">
        <v>129</v>
      </c>
      <c r="C274" s="44" t="s">
        <v>70</v>
      </c>
      <c r="D274" s="44" t="s">
        <v>703</v>
      </c>
      <c r="E274" s="44" t="s">
        <v>0</v>
      </c>
      <c r="F274" s="45" t="s">
        <v>704</v>
      </c>
      <c r="G274" s="46">
        <v>6019000</v>
      </c>
      <c r="H274" s="46">
        <v>4004383.2</v>
      </c>
      <c r="I274" s="108">
        <f t="shared" si="4"/>
        <v>66.529044691809275</v>
      </c>
    </row>
    <row r="275" spans="1:9">
      <c r="A275" s="34">
        <v>266</v>
      </c>
      <c r="B275" s="44" t="s">
        <v>129</v>
      </c>
      <c r="C275" s="44" t="s">
        <v>70</v>
      </c>
      <c r="D275" s="44" t="s">
        <v>703</v>
      </c>
      <c r="E275" s="44" t="s">
        <v>46</v>
      </c>
      <c r="F275" s="45" t="s">
        <v>289</v>
      </c>
      <c r="G275" s="46">
        <v>6019000</v>
      </c>
      <c r="H275" s="46">
        <v>4004383.2</v>
      </c>
      <c r="I275" s="108">
        <f t="shared" si="4"/>
        <v>66.529044691809275</v>
      </c>
    </row>
    <row r="276" spans="1:9" ht="38.25">
      <c r="A276" s="34">
        <v>267</v>
      </c>
      <c r="B276" s="44" t="s">
        <v>129</v>
      </c>
      <c r="C276" s="44" t="s">
        <v>70</v>
      </c>
      <c r="D276" s="44" t="s">
        <v>542</v>
      </c>
      <c r="E276" s="44" t="s">
        <v>0</v>
      </c>
      <c r="F276" s="45" t="s">
        <v>563</v>
      </c>
      <c r="G276" s="46">
        <v>6382000</v>
      </c>
      <c r="H276" s="46">
        <v>781660.35</v>
      </c>
      <c r="I276" s="108">
        <f t="shared" si="4"/>
        <v>12.247890159824507</v>
      </c>
    </row>
    <row r="277" spans="1:9">
      <c r="A277" s="34">
        <v>268</v>
      </c>
      <c r="B277" s="44" t="s">
        <v>129</v>
      </c>
      <c r="C277" s="44" t="s">
        <v>70</v>
      </c>
      <c r="D277" s="44" t="s">
        <v>542</v>
      </c>
      <c r="E277" s="44" t="s">
        <v>46</v>
      </c>
      <c r="F277" s="45" t="s">
        <v>289</v>
      </c>
      <c r="G277" s="46">
        <v>6382000</v>
      </c>
      <c r="H277" s="46">
        <v>781660.35</v>
      </c>
      <c r="I277" s="108">
        <f t="shared" si="4"/>
        <v>12.247890159824507</v>
      </c>
    </row>
    <row r="278" spans="1:9" ht="25.5">
      <c r="A278" s="34">
        <v>269</v>
      </c>
      <c r="B278" s="44" t="s">
        <v>129</v>
      </c>
      <c r="C278" s="44" t="s">
        <v>70</v>
      </c>
      <c r="D278" s="44" t="s">
        <v>705</v>
      </c>
      <c r="E278" s="44" t="s">
        <v>0</v>
      </c>
      <c r="F278" s="45" t="s">
        <v>706</v>
      </c>
      <c r="G278" s="46">
        <v>336500</v>
      </c>
      <c r="H278" s="46">
        <v>336435.5</v>
      </c>
      <c r="I278" s="108">
        <f t="shared" si="4"/>
        <v>99.980832095096588</v>
      </c>
    </row>
    <row r="279" spans="1:9">
      <c r="A279" s="34">
        <v>270</v>
      </c>
      <c r="B279" s="44" t="s">
        <v>129</v>
      </c>
      <c r="C279" s="44" t="s">
        <v>70</v>
      </c>
      <c r="D279" s="44" t="s">
        <v>705</v>
      </c>
      <c r="E279" s="44" t="s">
        <v>46</v>
      </c>
      <c r="F279" s="45" t="s">
        <v>289</v>
      </c>
      <c r="G279" s="46">
        <v>336500</v>
      </c>
      <c r="H279" s="46">
        <v>336435.5</v>
      </c>
      <c r="I279" s="108">
        <f t="shared" si="4"/>
        <v>99.980832095096588</v>
      </c>
    </row>
    <row r="280" spans="1:9" ht="25.5">
      <c r="A280" s="34">
        <v>271</v>
      </c>
      <c r="B280" s="44" t="s">
        <v>129</v>
      </c>
      <c r="C280" s="44" t="s">
        <v>70</v>
      </c>
      <c r="D280" s="44" t="s">
        <v>707</v>
      </c>
      <c r="E280" s="44" t="s">
        <v>0</v>
      </c>
      <c r="F280" s="45" t="s">
        <v>706</v>
      </c>
      <c r="G280" s="46">
        <v>336500</v>
      </c>
      <c r="H280" s="46">
        <v>336435.5</v>
      </c>
      <c r="I280" s="108">
        <f t="shared" si="4"/>
        <v>99.980832095096588</v>
      </c>
    </row>
    <row r="281" spans="1:9">
      <c r="A281" s="34">
        <v>272</v>
      </c>
      <c r="B281" s="44" t="s">
        <v>129</v>
      </c>
      <c r="C281" s="44" t="s">
        <v>70</v>
      </c>
      <c r="D281" s="44" t="s">
        <v>707</v>
      </c>
      <c r="E281" s="44" t="s">
        <v>46</v>
      </c>
      <c r="F281" s="45" t="s">
        <v>289</v>
      </c>
      <c r="G281" s="46">
        <v>336500</v>
      </c>
      <c r="H281" s="46">
        <v>336435.5</v>
      </c>
      <c r="I281" s="108">
        <f t="shared" si="4"/>
        <v>99.980832095096588</v>
      </c>
    </row>
    <row r="282" spans="1:9" ht="25.5">
      <c r="A282" s="34">
        <v>273</v>
      </c>
      <c r="B282" s="44" t="s">
        <v>129</v>
      </c>
      <c r="C282" s="44" t="s">
        <v>70</v>
      </c>
      <c r="D282" s="44" t="s">
        <v>121</v>
      </c>
      <c r="E282" s="44" t="s">
        <v>0</v>
      </c>
      <c r="F282" s="45" t="s">
        <v>303</v>
      </c>
      <c r="G282" s="46">
        <v>10297940</v>
      </c>
      <c r="H282" s="46">
        <v>536620</v>
      </c>
      <c r="I282" s="108">
        <f t="shared" si="4"/>
        <v>5.2109451016416877</v>
      </c>
    </row>
    <row r="283" spans="1:9" ht="38.25">
      <c r="A283" s="34">
        <v>274</v>
      </c>
      <c r="B283" s="44" t="s">
        <v>129</v>
      </c>
      <c r="C283" s="44" t="s">
        <v>70</v>
      </c>
      <c r="D283" s="44" t="s">
        <v>76</v>
      </c>
      <c r="E283" s="44" t="s">
        <v>0</v>
      </c>
      <c r="F283" s="45" t="s">
        <v>313</v>
      </c>
      <c r="G283" s="46">
        <v>10297940</v>
      </c>
      <c r="H283" s="46">
        <v>536620</v>
      </c>
      <c r="I283" s="108">
        <f t="shared" si="4"/>
        <v>5.2109451016416877</v>
      </c>
    </row>
    <row r="284" spans="1:9">
      <c r="A284" s="34">
        <v>275</v>
      </c>
      <c r="B284" s="44" t="s">
        <v>129</v>
      </c>
      <c r="C284" s="44" t="s">
        <v>70</v>
      </c>
      <c r="D284" s="44" t="s">
        <v>76</v>
      </c>
      <c r="E284" s="44" t="s">
        <v>46</v>
      </c>
      <c r="F284" s="45" t="s">
        <v>289</v>
      </c>
      <c r="G284" s="46">
        <v>10297940</v>
      </c>
      <c r="H284" s="46">
        <v>536620</v>
      </c>
      <c r="I284" s="108">
        <f t="shared" si="4"/>
        <v>5.2109451016416877</v>
      </c>
    </row>
    <row r="285" spans="1:9">
      <c r="A285" s="34">
        <v>276</v>
      </c>
      <c r="B285" s="44" t="s">
        <v>129</v>
      </c>
      <c r="C285" s="44" t="s">
        <v>363</v>
      </c>
      <c r="D285" s="44" t="s">
        <v>97</v>
      </c>
      <c r="E285" s="44" t="s">
        <v>0</v>
      </c>
      <c r="F285" s="45" t="s">
        <v>371</v>
      </c>
      <c r="G285" s="46">
        <v>52627475</v>
      </c>
      <c r="H285" s="46">
        <v>26318279</v>
      </c>
      <c r="I285" s="108">
        <f t="shared" si="4"/>
        <v>50.008629522887048</v>
      </c>
    </row>
    <row r="286" spans="1:9" ht="25.5">
      <c r="A286" s="34">
        <v>277</v>
      </c>
      <c r="B286" s="44" t="s">
        <v>129</v>
      </c>
      <c r="C286" s="44" t="s">
        <v>363</v>
      </c>
      <c r="D286" s="44" t="s">
        <v>116</v>
      </c>
      <c r="E286" s="44" t="s">
        <v>0</v>
      </c>
      <c r="F286" s="45" t="s">
        <v>702</v>
      </c>
      <c r="G286" s="46">
        <v>52627475</v>
      </c>
      <c r="H286" s="46">
        <v>26318279</v>
      </c>
      <c r="I286" s="108">
        <f t="shared" si="4"/>
        <v>50.008629522887048</v>
      </c>
    </row>
    <row r="287" spans="1:9" ht="25.5">
      <c r="A287" s="34">
        <v>278</v>
      </c>
      <c r="B287" s="44" t="s">
        <v>129</v>
      </c>
      <c r="C287" s="44" t="s">
        <v>363</v>
      </c>
      <c r="D287" s="44" t="s">
        <v>119</v>
      </c>
      <c r="E287" s="44" t="s">
        <v>0</v>
      </c>
      <c r="F287" s="45" t="s">
        <v>311</v>
      </c>
      <c r="G287" s="46">
        <v>47401935</v>
      </c>
      <c r="H287" s="46">
        <v>25006489</v>
      </c>
      <c r="I287" s="108">
        <f t="shared" si="4"/>
        <v>52.754152335764346</v>
      </c>
    </row>
    <row r="288" spans="1:9" ht="76.5">
      <c r="A288" s="34">
        <v>279</v>
      </c>
      <c r="B288" s="44" t="s">
        <v>129</v>
      </c>
      <c r="C288" s="44" t="s">
        <v>363</v>
      </c>
      <c r="D288" s="44" t="s">
        <v>594</v>
      </c>
      <c r="E288" s="44" t="s">
        <v>0</v>
      </c>
      <c r="F288" s="45" t="s">
        <v>611</v>
      </c>
      <c r="G288" s="46">
        <v>1812800</v>
      </c>
      <c r="H288" s="46">
        <v>906000</v>
      </c>
      <c r="I288" s="108">
        <f t="shared" si="4"/>
        <v>49.977934686672548</v>
      </c>
    </row>
    <row r="289" spans="1:9">
      <c r="A289" s="34">
        <v>280</v>
      </c>
      <c r="B289" s="44" t="s">
        <v>129</v>
      </c>
      <c r="C289" s="44" t="s">
        <v>363</v>
      </c>
      <c r="D289" s="44" t="s">
        <v>594</v>
      </c>
      <c r="E289" s="44" t="s">
        <v>46</v>
      </c>
      <c r="F289" s="45" t="s">
        <v>289</v>
      </c>
      <c r="G289" s="46">
        <v>1812800</v>
      </c>
      <c r="H289" s="46">
        <v>906000</v>
      </c>
      <c r="I289" s="108">
        <f t="shared" si="4"/>
        <v>49.977934686672548</v>
      </c>
    </row>
    <row r="290" spans="1:9" ht="25.5">
      <c r="A290" s="34">
        <v>281</v>
      </c>
      <c r="B290" s="44" t="s">
        <v>129</v>
      </c>
      <c r="C290" s="44" t="s">
        <v>363</v>
      </c>
      <c r="D290" s="44" t="s">
        <v>75</v>
      </c>
      <c r="E290" s="44" t="s">
        <v>0</v>
      </c>
      <c r="F290" s="45" t="s">
        <v>312</v>
      </c>
      <c r="G290" s="46">
        <v>45589135</v>
      </c>
      <c r="H290" s="46">
        <v>24100489</v>
      </c>
      <c r="I290" s="108">
        <f t="shared" si="4"/>
        <v>52.86454546680914</v>
      </c>
    </row>
    <row r="291" spans="1:9">
      <c r="A291" s="34">
        <v>282</v>
      </c>
      <c r="B291" s="44" t="s">
        <v>129</v>
      </c>
      <c r="C291" s="44" t="s">
        <v>363</v>
      </c>
      <c r="D291" s="44" t="s">
        <v>75</v>
      </c>
      <c r="E291" s="44" t="s">
        <v>46</v>
      </c>
      <c r="F291" s="45" t="s">
        <v>289</v>
      </c>
      <c r="G291" s="46">
        <v>45589135</v>
      </c>
      <c r="H291" s="46">
        <v>24100489</v>
      </c>
      <c r="I291" s="108">
        <f t="shared" si="4"/>
        <v>52.86454546680914</v>
      </c>
    </row>
    <row r="292" spans="1:9" ht="25.5">
      <c r="A292" s="34">
        <v>283</v>
      </c>
      <c r="B292" s="44" t="s">
        <v>129</v>
      </c>
      <c r="C292" s="44" t="s">
        <v>363</v>
      </c>
      <c r="D292" s="44" t="s">
        <v>121</v>
      </c>
      <c r="E292" s="44" t="s">
        <v>0</v>
      </c>
      <c r="F292" s="45" t="s">
        <v>303</v>
      </c>
      <c r="G292" s="46">
        <v>5225540</v>
      </c>
      <c r="H292" s="46">
        <v>1311790</v>
      </c>
      <c r="I292" s="108">
        <f t="shared" si="4"/>
        <v>25.103434286217308</v>
      </c>
    </row>
    <row r="293" spans="1:9" ht="25.5">
      <c r="A293" s="34">
        <v>284</v>
      </c>
      <c r="B293" s="44" t="s">
        <v>129</v>
      </c>
      <c r="C293" s="44" t="s">
        <v>363</v>
      </c>
      <c r="D293" s="44" t="s">
        <v>507</v>
      </c>
      <c r="E293" s="44" t="s">
        <v>0</v>
      </c>
      <c r="F293" s="45" t="s">
        <v>518</v>
      </c>
      <c r="G293" s="46">
        <v>5225540</v>
      </c>
      <c r="H293" s="46">
        <v>1311790</v>
      </c>
      <c r="I293" s="108">
        <f t="shared" si="4"/>
        <v>25.103434286217308</v>
      </c>
    </row>
    <row r="294" spans="1:9">
      <c r="A294" s="34">
        <v>285</v>
      </c>
      <c r="B294" s="44" t="s">
        <v>129</v>
      </c>
      <c r="C294" s="44" t="s">
        <v>363</v>
      </c>
      <c r="D294" s="44" t="s">
        <v>507</v>
      </c>
      <c r="E294" s="44" t="s">
        <v>46</v>
      </c>
      <c r="F294" s="45" t="s">
        <v>289</v>
      </c>
      <c r="G294" s="46">
        <v>5225540</v>
      </c>
      <c r="H294" s="46">
        <v>1311790</v>
      </c>
      <c r="I294" s="108">
        <f t="shared" si="4"/>
        <v>25.103434286217308</v>
      </c>
    </row>
    <row r="295" spans="1:9">
      <c r="A295" s="34">
        <v>286</v>
      </c>
      <c r="B295" s="44" t="s">
        <v>129</v>
      </c>
      <c r="C295" s="44" t="s">
        <v>77</v>
      </c>
      <c r="D295" s="44" t="s">
        <v>97</v>
      </c>
      <c r="E295" s="44" t="s">
        <v>0</v>
      </c>
      <c r="F295" s="45" t="s">
        <v>372</v>
      </c>
      <c r="G295" s="46">
        <v>7552487</v>
      </c>
      <c r="H295" s="46">
        <v>4564176</v>
      </c>
      <c r="I295" s="108">
        <f t="shared" si="4"/>
        <v>60.432755461876333</v>
      </c>
    </row>
    <row r="296" spans="1:9" ht="25.5">
      <c r="A296" s="34">
        <v>287</v>
      </c>
      <c r="B296" s="44" t="s">
        <v>129</v>
      </c>
      <c r="C296" s="44" t="s">
        <v>77</v>
      </c>
      <c r="D296" s="44" t="s">
        <v>116</v>
      </c>
      <c r="E296" s="44" t="s">
        <v>0</v>
      </c>
      <c r="F296" s="45" t="s">
        <v>702</v>
      </c>
      <c r="G296" s="46">
        <v>7552487</v>
      </c>
      <c r="H296" s="46">
        <v>4564176</v>
      </c>
      <c r="I296" s="108">
        <f t="shared" si="4"/>
        <v>60.432755461876333</v>
      </c>
    </row>
    <row r="297" spans="1:9" ht="25.5">
      <c r="A297" s="34">
        <v>288</v>
      </c>
      <c r="B297" s="44" t="s">
        <v>129</v>
      </c>
      <c r="C297" s="44" t="s">
        <v>77</v>
      </c>
      <c r="D297" s="44" t="s">
        <v>543</v>
      </c>
      <c r="E297" s="44" t="s">
        <v>0</v>
      </c>
      <c r="F297" s="45" t="s">
        <v>317</v>
      </c>
      <c r="G297" s="46">
        <v>7552487</v>
      </c>
      <c r="H297" s="46">
        <v>4564176</v>
      </c>
      <c r="I297" s="108">
        <f t="shared" si="4"/>
        <v>60.432755461876333</v>
      </c>
    </row>
    <row r="298" spans="1:9" ht="25.5">
      <c r="A298" s="34">
        <v>289</v>
      </c>
      <c r="B298" s="44" t="s">
        <v>129</v>
      </c>
      <c r="C298" s="44" t="s">
        <v>77</v>
      </c>
      <c r="D298" s="44" t="s">
        <v>544</v>
      </c>
      <c r="E298" s="44" t="s">
        <v>0</v>
      </c>
      <c r="F298" s="45" t="s">
        <v>408</v>
      </c>
      <c r="G298" s="46">
        <v>5639224</v>
      </c>
      <c r="H298" s="46">
        <v>2760000</v>
      </c>
      <c r="I298" s="108">
        <f t="shared" si="4"/>
        <v>48.942904201003543</v>
      </c>
    </row>
    <row r="299" spans="1:9">
      <c r="A299" s="34">
        <v>290</v>
      </c>
      <c r="B299" s="44" t="s">
        <v>129</v>
      </c>
      <c r="C299" s="44" t="s">
        <v>77</v>
      </c>
      <c r="D299" s="44" t="s">
        <v>544</v>
      </c>
      <c r="E299" s="44" t="s">
        <v>46</v>
      </c>
      <c r="F299" s="45" t="s">
        <v>289</v>
      </c>
      <c r="G299" s="46">
        <v>5639224</v>
      </c>
      <c r="H299" s="46">
        <v>2760000</v>
      </c>
      <c r="I299" s="108">
        <f t="shared" si="4"/>
        <v>48.942904201003543</v>
      </c>
    </row>
    <row r="300" spans="1:9">
      <c r="A300" s="34">
        <v>291</v>
      </c>
      <c r="B300" s="44" t="s">
        <v>129</v>
      </c>
      <c r="C300" s="44" t="s">
        <v>77</v>
      </c>
      <c r="D300" s="44" t="s">
        <v>595</v>
      </c>
      <c r="E300" s="44" t="s">
        <v>0</v>
      </c>
      <c r="F300" s="45" t="s">
        <v>612</v>
      </c>
      <c r="G300" s="46">
        <v>780463</v>
      </c>
      <c r="H300" s="46">
        <v>780463</v>
      </c>
      <c r="I300" s="108">
        <f t="shared" si="4"/>
        <v>100</v>
      </c>
    </row>
    <row r="301" spans="1:9">
      <c r="A301" s="34">
        <v>292</v>
      </c>
      <c r="B301" s="44" t="s">
        <v>129</v>
      </c>
      <c r="C301" s="44" t="s">
        <v>77</v>
      </c>
      <c r="D301" s="44" t="s">
        <v>595</v>
      </c>
      <c r="E301" s="44" t="s">
        <v>46</v>
      </c>
      <c r="F301" s="45" t="s">
        <v>289</v>
      </c>
      <c r="G301" s="46">
        <v>780463</v>
      </c>
      <c r="H301" s="46">
        <v>780463</v>
      </c>
      <c r="I301" s="108">
        <f t="shared" si="4"/>
        <v>100</v>
      </c>
    </row>
    <row r="302" spans="1:9" ht="38.25">
      <c r="A302" s="34">
        <v>293</v>
      </c>
      <c r="B302" s="44" t="s">
        <v>129</v>
      </c>
      <c r="C302" s="44" t="s">
        <v>77</v>
      </c>
      <c r="D302" s="44" t="s">
        <v>545</v>
      </c>
      <c r="E302" s="44" t="s">
        <v>0</v>
      </c>
      <c r="F302" s="45" t="s">
        <v>564</v>
      </c>
      <c r="G302" s="46">
        <v>50000</v>
      </c>
      <c r="H302" s="46">
        <v>50000</v>
      </c>
      <c r="I302" s="108">
        <f t="shared" si="4"/>
        <v>100</v>
      </c>
    </row>
    <row r="303" spans="1:9">
      <c r="A303" s="34">
        <v>294</v>
      </c>
      <c r="B303" s="44" t="s">
        <v>129</v>
      </c>
      <c r="C303" s="44" t="s">
        <v>77</v>
      </c>
      <c r="D303" s="44" t="s">
        <v>545</v>
      </c>
      <c r="E303" s="44" t="s">
        <v>46</v>
      </c>
      <c r="F303" s="45" t="s">
        <v>289</v>
      </c>
      <c r="G303" s="46">
        <v>50000</v>
      </c>
      <c r="H303" s="46">
        <v>50000</v>
      </c>
      <c r="I303" s="108">
        <f t="shared" si="4"/>
        <v>100</v>
      </c>
    </row>
    <row r="304" spans="1:9" ht="25.5">
      <c r="A304" s="34">
        <v>295</v>
      </c>
      <c r="B304" s="44" t="s">
        <v>129</v>
      </c>
      <c r="C304" s="44" t="s">
        <v>77</v>
      </c>
      <c r="D304" s="44" t="s">
        <v>546</v>
      </c>
      <c r="E304" s="44" t="s">
        <v>0</v>
      </c>
      <c r="F304" s="45" t="s">
        <v>409</v>
      </c>
      <c r="G304" s="46">
        <v>50000</v>
      </c>
      <c r="H304" s="46">
        <v>50000</v>
      </c>
      <c r="I304" s="108">
        <f t="shared" si="4"/>
        <v>100</v>
      </c>
    </row>
    <row r="305" spans="1:9">
      <c r="A305" s="34">
        <v>296</v>
      </c>
      <c r="B305" s="44" t="s">
        <v>129</v>
      </c>
      <c r="C305" s="44" t="s">
        <v>77</v>
      </c>
      <c r="D305" s="44" t="s">
        <v>546</v>
      </c>
      <c r="E305" s="44" t="s">
        <v>46</v>
      </c>
      <c r="F305" s="45" t="s">
        <v>289</v>
      </c>
      <c r="G305" s="46">
        <v>50000</v>
      </c>
      <c r="H305" s="46">
        <v>50000</v>
      </c>
      <c r="I305" s="108">
        <f t="shared" si="4"/>
        <v>100</v>
      </c>
    </row>
    <row r="306" spans="1:9" ht="25.5">
      <c r="A306" s="34">
        <v>297</v>
      </c>
      <c r="B306" s="44" t="s">
        <v>129</v>
      </c>
      <c r="C306" s="44" t="s">
        <v>77</v>
      </c>
      <c r="D306" s="44" t="s">
        <v>708</v>
      </c>
      <c r="E306" s="44" t="s">
        <v>0</v>
      </c>
      <c r="F306" s="45" t="s">
        <v>709</v>
      </c>
      <c r="G306" s="46">
        <v>75500</v>
      </c>
      <c r="H306" s="46">
        <v>0</v>
      </c>
      <c r="I306" s="108">
        <f t="shared" si="4"/>
        <v>0</v>
      </c>
    </row>
    <row r="307" spans="1:9" ht="25.5">
      <c r="A307" s="34">
        <v>298</v>
      </c>
      <c r="B307" s="44" t="s">
        <v>129</v>
      </c>
      <c r="C307" s="44" t="s">
        <v>77</v>
      </c>
      <c r="D307" s="44" t="s">
        <v>708</v>
      </c>
      <c r="E307" s="44" t="s">
        <v>7</v>
      </c>
      <c r="F307" s="45" t="s">
        <v>243</v>
      </c>
      <c r="G307" s="46">
        <v>75500</v>
      </c>
      <c r="H307" s="46">
        <v>0</v>
      </c>
      <c r="I307" s="108">
        <f t="shared" si="4"/>
        <v>0</v>
      </c>
    </row>
    <row r="308" spans="1:9" ht="25.5">
      <c r="A308" s="34">
        <v>299</v>
      </c>
      <c r="B308" s="44" t="s">
        <v>129</v>
      </c>
      <c r="C308" s="44" t="s">
        <v>77</v>
      </c>
      <c r="D308" s="44" t="s">
        <v>596</v>
      </c>
      <c r="E308" s="44" t="s">
        <v>0</v>
      </c>
      <c r="F308" s="45" t="s">
        <v>613</v>
      </c>
      <c r="G308" s="46">
        <v>957300</v>
      </c>
      <c r="H308" s="46">
        <v>923713</v>
      </c>
      <c r="I308" s="108">
        <f t="shared" si="4"/>
        <v>96.491486472370198</v>
      </c>
    </row>
    <row r="309" spans="1:9">
      <c r="A309" s="34">
        <v>300</v>
      </c>
      <c r="B309" s="44" t="s">
        <v>129</v>
      </c>
      <c r="C309" s="44" t="s">
        <v>77</v>
      </c>
      <c r="D309" s="44" t="s">
        <v>596</v>
      </c>
      <c r="E309" s="44" t="s">
        <v>46</v>
      </c>
      <c r="F309" s="45" t="s">
        <v>289</v>
      </c>
      <c r="G309" s="46">
        <v>957300</v>
      </c>
      <c r="H309" s="46">
        <v>923713</v>
      </c>
      <c r="I309" s="108">
        <f t="shared" si="4"/>
        <v>96.491486472370198</v>
      </c>
    </row>
    <row r="310" spans="1:9">
      <c r="A310" s="34">
        <v>301</v>
      </c>
      <c r="B310" s="44" t="s">
        <v>129</v>
      </c>
      <c r="C310" s="44" t="s">
        <v>79</v>
      </c>
      <c r="D310" s="44" t="s">
        <v>97</v>
      </c>
      <c r="E310" s="44" t="s">
        <v>0</v>
      </c>
      <c r="F310" s="45" t="s">
        <v>316</v>
      </c>
      <c r="G310" s="46">
        <v>26849646</v>
      </c>
      <c r="H310" s="46">
        <v>17060173.059999999</v>
      </c>
      <c r="I310" s="108">
        <f t="shared" si="4"/>
        <v>63.539657319876767</v>
      </c>
    </row>
    <row r="311" spans="1:9" ht="25.5">
      <c r="A311" s="34">
        <v>302</v>
      </c>
      <c r="B311" s="44" t="s">
        <v>129</v>
      </c>
      <c r="C311" s="44" t="s">
        <v>79</v>
      </c>
      <c r="D311" s="44" t="s">
        <v>116</v>
      </c>
      <c r="E311" s="44" t="s">
        <v>0</v>
      </c>
      <c r="F311" s="45" t="s">
        <v>702</v>
      </c>
      <c r="G311" s="46">
        <v>11023839</v>
      </c>
      <c r="H311" s="46">
        <v>9894830.0600000005</v>
      </c>
      <c r="I311" s="108">
        <f t="shared" si="4"/>
        <v>89.758477604761836</v>
      </c>
    </row>
    <row r="312" spans="1:9" ht="25.5">
      <c r="A312" s="34">
        <v>303</v>
      </c>
      <c r="B312" s="44" t="s">
        <v>129</v>
      </c>
      <c r="C312" s="44" t="s">
        <v>79</v>
      </c>
      <c r="D312" s="44" t="s">
        <v>117</v>
      </c>
      <c r="E312" s="44" t="s">
        <v>0</v>
      </c>
      <c r="F312" s="45" t="s">
        <v>306</v>
      </c>
      <c r="G312" s="46">
        <v>1141380</v>
      </c>
      <c r="H312" s="46">
        <v>889865.06</v>
      </c>
      <c r="I312" s="108">
        <f t="shared" si="4"/>
        <v>77.963961169811995</v>
      </c>
    </row>
    <row r="313" spans="1:9" ht="63.75">
      <c r="A313" s="34">
        <v>304</v>
      </c>
      <c r="B313" s="44" t="s">
        <v>129</v>
      </c>
      <c r="C313" s="44" t="s">
        <v>79</v>
      </c>
      <c r="D313" s="44" t="s">
        <v>394</v>
      </c>
      <c r="E313" s="44" t="s">
        <v>0</v>
      </c>
      <c r="F313" s="45" t="s">
        <v>407</v>
      </c>
      <c r="G313" s="46">
        <v>31680</v>
      </c>
      <c r="H313" s="46">
        <v>30100</v>
      </c>
      <c r="I313" s="108">
        <f t="shared" si="4"/>
        <v>95.01262626262627</v>
      </c>
    </row>
    <row r="314" spans="1:9">
      <c r="A314" s="34">
        <v>305</v>
      </c>
      <c r="B314" s="44" t="s">
        <v>129</v>
      </c>
      <c r="C314" s="44" t="s">
        <v>79</v>
      </c>
      <c r="D314" s="44" t="s">
        <v>394</v>
      </c>
      <c r="E314" s="44" t="s">
        <v>46</v>
      </c>
      <c r="F314" s="45" t="s">
        <v>289</v>
      </c>
      <c r="G314" s="46">
        <v>31680</v>
      </c>
      <c r="H314" s="46">
        <v>30100</v>
      </c>
      <c r="I314" s="108">
        <f t="shared" si="4"/>
        <v>95.01262626262627</v>
      </c>
    </row>
    <row r="315" spans="1:9" ht="63.75">
      <c r="A315" s="34">
        <v>306</v>
      </c>
      <c r="B315" s="44" t="s">
        <v>129</v>
      </c>
      <c r="C315" s="44" t="s">
        <v>79</v>
      </c>
      <c r="D315" s="44" t="s">
        <v>432</v>
      </c>
      <c r="E315" s="44" t="s">
        <v>0</v>
      </c>
      <c r="F315" s="45" t="s">
        <v>461</v>
      </c>
      <c r="G315" s="46">
        <v>422800</v>
      </c>
      <c r="H315" s="46">
        <v>422800</v>
      </c>
      <c r="I315" s="108">
        <f t="shared" si="4"/>
        <v>100</v>
      </c>
    </row>
    <row r="316" spans="1:9">
      <c r="A316" s="34">
        <v>307</v>
      </c>
      <c r="B316" s="44" t="s">
        <v>129</v>
      </c>
      <c r="C316" s="44" t="s">
        <v>79</v>
      </c>
      <c r="D316" s="44" t="s">
        <v>432</v>
      </c>
      <c r="E316" s="44" t="s">
        <v>46</v>
      </c>
      <c r="F316" s="45" t="s">
        <v>289</v>
      </c>
      <c r="G316" s="46">
        <v>422800</v>
      </c>
      <c r="H316" s="46">
        <v>422800</v>
      </c>
      <c r="I316" s="108">
        <f t="shared" si="4"/>
        <v>100</v>
      </c>
    </row>
    <row r="317" spans="1:9" ht="63.75">
      <c r="A317" s="34">
        <v>308</v>
      </c>
      <c r="B317" s="44" t="s">
        <v>129</v>
      </c>
      <c r="C317" s="44" t="s">
        <v>79</v>
      </c>
      <c r="D317" s="44" t="s">
        <v>710</v>
      </c>
      <c r="E317" s="44" t="s">
        <v>0</v>
      </c>
      <c r="F317" s="45" t="s">
        <v>711</v>
      </c>
      <c r="G317" s="46">
        <v>686900</v>
      </c>
      <c r="H317" s="46">
        <v>436965.06</v>
      </c>
      <c r="I317" s="108">
        <f t="shared" si="4"/>
        <v>63.614071917309658</v>
      </c>
    </row>
    <row r="318" spans="1:9">
      <c r="A318" s="34">
        <v>309</v>
      </c>
      <c r="B318" s="44" t="s">
        <v>129</v>
      </c>
      <c r="C318" s="44" t="s">
        <v>79</v>
      </c>
      <c r="D318" s="44" t="s">
        <v>710</v>
      </c>
      <c r="E318" s="44" t="s">
        <v>46</v>
      </c>
      <c r="F318" s="45" t="s">
        <v>289</v>
      </c>
      <c r="G318" s="46">
        <v>686900</v>
      </c>
      <c r="H318" s="46">
        <v>436965.06</v>
      </c>
      <c r="I318" s="108">
        <f t="shared" si="4"/>
        <v>63.614071917309658</v>
      </c>
    </row>
    <row r="319" spans="1:9" ht="25.5">
      <c r="A319" s="34">
        <v>310</v>
      </c>
      <c r="B319" s="44" t="s">
        <v>129</v>
      </c>
      <c r="C319" s="44" t="s">
        <v>79</v>
      </c>
      <c r="D319" s="44" t="s">
        <v>120</v>
      </c>
      <c r="E319" s="44" t="s">
        <v>0</v>
      </c>
      <c r="F319" s="45" t="s">
        <v>314</v>
      </c>
      <c r="G319" s="46">
        <v>9882459</v>
      </c>
      <c r="H319" s="46">
        <v>9004965</v>
      </c>
      <c r="I319" s="108">
        <f t="shared" si="4"/>
        <v>91.120691722576325</v>
      </c>
    </row>
    <row r="320" spans="1:9">
      <c r="A320" s="34">
        <v>311</v>
      </c>
      <c r="B320" s="44" t="s">
        <v>129</v>
      </c>
      <c r="C320" s="44" t="s">
        <v>79</v>
      </c>
      <c r="D320" s="44" t="s">
        <v>78</v>
      </c>
      <c r="E320" s="44" t="s">
        <v>0</v>
      </c>
      <c r="F320" s="45" t="s">
        <v>315</v>
      </c>
      <c r="G320" s="46">
        <v>3631800</v>
      </c>
      <c r="H320" s="46">
        <v>3631800</v>
      </c>
      <c r="I320" s="108">
        <f t="shared" si="4"/>
        <v>100</v>
      </c>
    </row>
    <row r="321" spans="1:9">
      <c r="A321" s="34">
        <v>312</v>
      </c>
      <c r="B321" s="44" t="s">
        <v>129</v>
      </c>
      <c r="C321" s="44" t="s">
        <v>79</v>
      </c>
      <c r="D321" s="44" t="s">
        <v>78</v>
      </c>
      <c r="E321" s="44" t="s">
        <v>46</v>
      </c>
      <c r="F321" s="45" t="s">
        <v>289</v>
      </c>
      <c r="G321" s="46">
        <v>3631800</v>
      </c>
      <c r="H321" s="46">
        <v>3631800</v>
      </c>
      <c r="I321" s="108">
        <f t="shared" si="4"/>
        <v>100</v>
      </c>
    </row>
    <row r="322" spans="1:9">
      <c r="A322" s="34">
        <v>313</v>
      </c>
      <c r="B322" s="44" t="s">
        <v>129</v>
      </c>
      <c r="C322" s="44" t="s">
        <v>79</v>
      </c>
      <c r="D322" s="44" t="s">
        <v>231</v>
      </c>
      <c r="E322" s="44" t="s">
        <v>0</v>
      </c>
      <c r="F322" s="45" t="s">
        <v>315</v>
      </c>
      <c r="G322" s="46">
        <v>5462659</v>
      </c>
      <c r="H322" s="46">
        <v>4585465</v>
      </c>
      <c r="I322" s="108">
        <f t="shared" si="4"/>
        <v>83.941996013296816</v>
      </c>
    </row>
    <row r="323" spans="1:9">
      <c r="A323" s="34">
        <v>314</v>
      </c>
      <c r="B323" s="44" t="s">
        <v>129</v>
      </c>
      <c r="C323" s="44" t="s">
        <v>79</v>
      </c>
      <c r="D323" s="44" t="s">
        <v>231</v>
      </c>
      <c r="E323" s="44" t="s">
        <v>46</v>
      </c>
      <c r="F323" s="45" t="s">
        <v>289</v>
      </c>
      <c r="G323" s="46">
        <v>5462659</v>
      </c>
      <c r="H323" s="46">
        <v>4585465</v>
      </c>
      <c r="I323" s="108">
        <f t="shared" si="4"/>
        <v>83.941996013296816</v>
      </c>
    </row>
    <row r="324" spans="1:9" ht="38.25">
      <c r="A324" s="34">
        <v>315</v>
      </c>
      <c r="B324" s="44" t="s">
        <v>129</v>
      </c>
      <c r="C324" s="44" t="s">
        <v>79</v>
      </c>
      <c r="D324" s="44" t="s">
        <v>712</v>
      </c>
      <c r="E324" s="44" t="s">
        <v>0</v>
      </c>
      <c r="F324" s="45" t="s">
        <v>713</v>
      </c>
      <c r="G324" s="46">
        <v>788000</v>
      </c>
      <c r="H324" s="46">
        <v>787700</v>
      </c>
      <c r="I324" s="108">
        <f t="shared" si="4"/>
        <v>99.961928934010146</v>
      </c>
    </row>
    <row r="325" spans="1:9">
      <c r="A325" s="34">
        <v>316</v>
      </c>
      <c r="B325" s="44" t="s">
        <v>129</v>
      </c>
      <c r="C325" s="44" t="s">
        <v>79</v>
      </c>
      <c r="D325" s="44" t="s">
        <v>712</v>
      </c>
      <c r="E325" s="44" t="s">
        <v>46</v>
      </c>
      <c r="F325" s="45" t="s">
        <v>289</v>
      </c>
      <c r="G325" s="46">
        <v>788000</v>
      </c>
      <c r="H325" s="46">
        <v>787700</v>
      </c>
      <c r="I325" s="108">
        <f t="shared" si="4"/>
        <v>99.961928934010146</v>
      </c>
    </row>
    <row r="326" spans="1:9">
      <c r="A326" s="34">
        <v>317</v>
      </c>
      <c r="B326" s="44" t="s">
        <v>129</v>
      </c>
      <c r="C326" s="44" t="s">
        <v>79</v>
      </c>
      <c r="D326" s="44" t="s">
        <v>96</v>
      </c>
      <c r="E326" s="44" t="s">
        <v>0</v>
      </c>
      <c r="F326" s="45" t="s">
        <v>239</v>
      </c>
      <c r="G326" s="46">
        <v>15825807</v>
      </c>
      <c r="H326" s="46">
        <v>7165343</v>
      </c>
      <c r="I326" s="108">
        <f t="shared" si="4"/>
        <v>45.276319874240848</v>
      </c>
    </row>
    <row r="327" spans="1:9">
      <c r="A327" s="34">
        <v>318</v>
      </c>
      <c r="B327" s="44" t="s">
        <v>129</v>
      </c>
      <c r="C327" s="44" t="s">
        <v>79</v>
      </c>
      <c r="D327" s="44" t="s">
        <v>25</v>
      </c>
      <c r="E327" s="44" t="s">
        <v>0</v>
      </c>
      <c r="F327" s="45" t="s">
        <v>257</v>
      </c>
      <c r="G327" s="46">
        <v>15825807</v>
      </c>
      <c r="H327" s="46">
        <v>7165343</v>
      </c>
      <c r="I327" s="108">
        <f t="shared" si="4"/>
        <v>45.276319874240848</v>
      </c>
    </row>
    <row r="328" spans="1:9">
      <c r="A328" s="34">
        <v>319</v>
      </c>
      <c r="B328" s="44" t="s">
        <v>129</v>
      </c>
      <c r="C328" s="44" t="s">
        <v>79</v>
      </c>
      <c r="D328" s="44" t="s">
        <v>25</v>
      </c>
      <c r="E328" s="44" t="s">
        <v>26</v>
      </c>
      <c r="F328" s="45" t="s">
        <v>442</v>
      </c>
      <c r="G328" s="46">
        <v>15284206.99</v>
      </c>
      <c r="H328" s="46">
        <v>6883595.1399999997</v>
      </c>
      <c r="I328" s="108">
        <f t="shared" si="4"/>
        <v>45.037306446475959</v>
      </c>
    </row>
    <row r="329" spans="1:9" ht="25.5">
      <c r="A329" s="34">
        <v>320</v>
      </c>
      <c r="B329" s="44" t="s">
        <v>129</v>
      </c>
      <c r="C329" s="44" t="s">
        <v>79</v>
      </c>
      <c r="D329" s="44" t="s">
        <v>25</v>
      </c>
      <c r="E329" s="44" t="s">
        <v>7</v>
      </c>
      <c r="F329" s="45" t="s">
        <v>243</v>
      </c>
      <c r="G329" s="46">
        <v>538265</v>
      </c>
      <c r="H329" s="46">
        <v>278412.84999999998</v>
      </c>
      <c r="I329" s="108">
        <f t="shared" si="4"/>
        <v>51.724122876278415</v>
      </c>
    </row>
    <row r="330" spans="1:9" ht="25.5">
      <c r="A330" s="34">
        <v>321</v>
      </c>
      <c r="B330" s="44" t="s">
        <v>129</v>
      </c>
      <c r="C330" s="44" t="s">
        <v>79</v>
      </c>
      <c r="D330" s="44" t="s">
        <v>25</v>
      </c>
      <c r="E330" s="44" t="s">
        <v>29</v>
      </c>
      <c r="F330" s="45" t="s">
        <v>260</v>
      </c>
      <c r="G330" s="46">
        <v>3335.01</v>
      </c>
      <c r="H330" s="46">
        <v>3335.01</v>
      </c>
      <c r="I330" s="108">
        <f t="shared" si="4"/>
        <v>100</v>
      </c>
    </row>
    <row r="331" spans="1:9">
      <c r="A331" s="34">
        <v>322</v>
      </c>
      <c r="B331" s="44" t="s">
        <v>129</v>
      </c>
      <c r="C331" s="44" t="s">
        <v>80</v>
      </c>
      <c r="D331" s="44" t="s">
        <v>97</v>
      </c>
      <c r="E331" s="44" t="s">
        <v>0</v>
      </c>
      <c r="F331" s="45" t="s">
        <v>462</v>
      </c>
      <c r="G331" s="46">
        <v>194407647.33000001</v>
      </c>
      <c r="H331" s="46">
        <v>126217395.03</v>
      </c>
      <c r="I331" s="108">
        <f t="shared" ref="I331:I394" si="5">H331/G331*100</f>
        <v>64.924089542501633</v>
      </c>
    </row>
    <row r="332" spans="1:9">
      <c r="A332" s="34">
        <v>323</v>
      </c>
      <c r="B332" s="44" t="s">
        <v>129</v>
      </c>
      <c r="C332" s="44" t="s">
        <v>81</v>
      </c>
      <c r="D332" s="44" t="s">
        <v>97</v>
      </c>
      <c r="E332" s="44" t="s">
        <v>0</v>
      </c>
      <c r="F332" s="45" t="s">
        <v>318</v>
      </c>
      <c r="G332" s="46">
        <v>188216107.33000001</v>
      </c>
      <c r="H332" s="46">
        <v>123285054.52</v>
      </c>
      <c r="I332" s="108">
        <f t="shared" si="5"/>
        <v>65.501861806037581</v>
      </c>
    </row>
    <row r="333" spans="1:9" ht="38.25">
      <c r="A333" s="34">
        <v>324</v>
      </c>
      <c r="B333" s="44" t="s">
        <v>129</v>
      </c>
      <c r="C333" s="44" t="s">
        <v>81</v>
      </c>
      <c r="D333" s="44" t="s">
        <v>112</v>
      </c>
      <c r="E333" s="44" t="s">
        <v>0</v>
      </c>
      <c r="F333" s="45" t="s">
        <v>681</v>
      </c>
      <c r="G333" s="46">
        <v>154625250.33000001</v>
      </c>
      <c r="H333" s="46">
        <v>107067643.59</v>
      </c>
      <c r="I333" s="108">
        <f t="shared" si="5"/>
        <v>69.243311400626396</v>
      </c>
    </row>
    <row r="334" spans="1:9">
      <c r="A334" s="34">
        <v>325</v>
      </c>
      <c r="B334" s="44" t="s">
        <v>129</v>
      </c>
      <c r="C334" s="44" t="s">
        <v>81</v>
      </c>
      <c r="D334" s="44" t="s">
        <v>508</v>
      </c>
      <c r="E334" s="44" t="s">
        <v>0</v>
      </c>
      <c r="F334" s="45" t="s">
        <v>519</v>
      </c>
      <c r="G334" s="46">
        <v>154625250.33000001</v>
      </c>
      <c r="H334" s="46">
        <v>107067643.59</v>
      </c>
      <c r="I334" s="108">
        <f t="shared" si="5"/>
        <v>69.243311400626396</v>
      </c>
    </row>
    <row r="335" spans="1:9" ht="25.5">
      <c r="A335" s="34">
        <v>326</v>
      </c>
      <c r="B335" s="44" t="s">
        <v>129</v>
      </c>
      <c r="C335" s="44" t="s">
        <v>81</v>
      </c>
      <c r="D335" s="44" t="s">
        <v>714</v>
      </c>
      <c r="E335" s="44" t="s">
        <v>0</v>
      </c>
      <c r="F335" s="45" t="s">
        <v>715</v>
      </c>
      <c r="G335" s="46">
        <v>17450900</v>
      </c>
      <c r="H335" s="46">
        <v>2011443.13</v>
      </c>
      <c r="I335" s="108">
        <f t="shared" si="5"/>
        <v>11.526300248124738</v>
      </c>
    </row>
    <row r="336" spans="1:9">
      <c r="A336" s="34">
        <v>327</v>
      </c>
      <c r="B336" s="44" t="s">
        <v>129</v>
      </c>
      <c r="C336" s="44" t="s">
        <v>81</v>
      </c>
      <c r="D336" s="44" t="s">
        <v>714</v>
      </c>
      <c r="E336" s="44" t="s">
        <v>44</v>
      </c>
      <c r="F336" s="45" t="s">
        <v>272</v>
      </c>
      <c r="G336" s="46">
        <v>17450900</v>
      </c>
      <c r="H336" s="46">
        <v>2011443.13</v>
      </c>
      <c r="I336" s="108">
        <f t="shared" si="5"/>
        <v>11.526300248124738</v>
      </c>
    </row>
    <row r="337" spans="1:9" ht="40.5" customHeight="1">
      <c r="A337" s="34">
        <v>328</v>
      </c>
      <c r="B337" s="44" t="s">
        <v>129</v>
      </c>
      <c r="C337" s="44" t="s">
        <v>81</v>
      </c>
      <c r="D337" s="44" t="s">
        <v>597</v>
      </c>
      <c r="E337" s="44" t="s">
        <v>0</v>
      </c>
      <c r="F337" s="45" t="s">
        <v>779</v>
      </c>
      <c r="G337" s="46">
        <v>57574800</v>
      </c>
      <c r="H337" s="46">
        <v>51595558.590000004</v>
      </c>
      <c r="I337" s="108">
        <f t="shared" si="5"/>
        <v>89.614829039788248</v>
      </c>
    </row>
    <row r="338" spans="1:9">
      <c r="A338" s="34">
        <v>329</v>
      </c>
      <c r="B338" s="44" t="s">
        <v>129</v>
      </c>
      <c r="C338" s="44" t="s">
        <v>81</v>
      </c>
      <c r="D338" s="44" t="s">
        <v>597</v>
      </c>
      <c r="E338" s="44" t="s">
        <v>44</v>
      </c>
      <c r="F338" s="45" t="s">
        <v>272</v>
      </c>
      <c r="G338" s="46">
        <v>57574800</v>
      </c>
      <c r="H338" s="46">
        <v>51595558.590000004</v>
      </c>
      <c r="I338" s="108">
        <f t="shared" si="5"/>
        <v>89.614829039788248</v>
      </c>
    </row>
    <row r="339" spans="1:9" ht="38.25">
      <c r="A339" s="34">
        <v>330</v>
      </c>
      <c r="B339" s="44" t="s">
        <v>129</v>
      </c>
      <c r="C339" s="44" t="s">
        <v>81</v>
      </c>
      <c r="D339" s="44" t="s">
        <v>598</v>
      </c>
      <c r="E339" s="44" t="s">
        <v>0</v>
      </c>
      <c r="F339" s="45" t="s">
        <v>780</v>
      </c>
      <c r="G339" s="46">
        <v>71263250.329999998</v>
      </c>
      <c r="H339" s="46">
        <v>45496902.460000001</v>
      </c>
      <c r="I339" s="108">
        <f t="shared" si="5"/>
        <v>63.843428764919771</v>
      </c>
    </row>
    <row r="340" spans="1:9">
      <c r="A340" s="34">
        <v>331</v>
      </c>
      <c r="B340" s="44" t="s">
        <v>129</v>
      </c>
      <c r="C340" s="44" t="s">
        <v>81</v>
      </c>
      <c r="D340" s="44" t="s">
        <v>598</v>
      </c>
      <c r="E340" s="44" t="s">
        <v>44</v>
      </c>
      <c r="F340" s="45" t="s">
        <v>272</v>
      </c>
      <c r="G340" s="46">
        <v>71263250.329999998</v>
      </c>
      <c r="H340" s="46">
        <v>45496902.460000001</v>
      </c>
      <c r="I340" s="108">
        <f t="shared" si="5"/>
        <v>63.843428764919771</v>
      </c>
    </row>
    <row r="341" spans="1:9" ht="38.25">
      <c r="A341" s="34">
        <v>332</v>
      </c>
      <c r="B341" s="44" t="s">
        <v>129</v>
      </c>
      <c r="C341" s="44" t="s">
        <v>81</v>
      </c>
      <c r="D341" s="44" t="s">
        <v>599</v>
      </c>
      <c r="E341" s="44" t="s">
        <v>0</v>
      </c>
      <c r="F341" s="45" t="s">
        <v>614</v>
      </c>
      <c r="G341" s="46">
        <v>7777500</v>
      </c>
      <c r="H341" s="46">
        <v>7777500</v>
      </c>
      <c r="I341" s="108">
        <f t="shared" si="5"/>
        <v>100</v>
      </c>
    </row>
    <row r="342" spans="1:9">
      <c r="A342" s="34">
        <v>333</v>
      </c>
      <c r="B342" s="44" t="s">
        <v>129</v>
      </c>
      <c r="C342" s="44" t="s">
        <v>81</v>
      </c>
      <c r="D342" s="44" t="s">
        <v>599</v>
      </c>
      <c r="E342" s="44" t="s">
        <v>44</v>
      </c>
      <c r="F342" s="45" t="s">
        <v>272</v>
      </c>
      <c r="G342" s="46">
        <v>7777500</v>
      </c>
      <c r="H342" s="46">
        <v>7777500</v>
      </c>
      <c r="I342" s="108">
        <f t="shared" si="5"/>
        <v>100</v>
      </c>
    </row>
    <row r="343" spans="1:9" ht="38.25">
      <c r="A343" s="34">
        <v>334</v>
      </c>
      <c r="B343" s="44" t="s">
        <v>129</v>
      </c>
      <c r="C343" s="44" t="s">
        <v>81</v>
      </c>
      <c r="D343" s="44" t="s">
        <v>716</v>
      </c>
      <c r="E343" s="44" t="s">
        <v>0</v>
      </c>
      <c r="F343" s="45" t="s">
        <v>717</v>
      </c>
      <c r="G343" s="46">
        <v>558800</v>
      </c>
      <c r="H343" s="46">
        <v>186239.41</v>
      </c>
      <c r="I343" s="108">
        <f t="shared" si="5"/>
        <v>33.32845561918397</v>
      </c>
    </row>
    <row r="344" spans="1:9">
      <c r="A344" s="34">
        <v>335</v>
      </c>
      <c r="B344" s="44" t="s">
        <v>129</v>
      </c>
      <c r="C344" s="44" t="s">
        <v>81</v>
      </c>
      <c r="D344" s="44" t="s">
        <v>716</v>
      </c>
      <c r="E344" s="44" t="s">
        <v>44</v>
      </c>
      <c r="F344" s="45" t="s">
        <v>272</v>
      </c>
      <c r="G344" s="46">
        <v>558800</v>
      </c>
      <c r="H344" s="46">
        <v>186239.41</v>
      </c>
      <c r="I344" s="108">
        <f t="shared" si="5"/>
        <v>33.32845561918397</v>
      </c>
    </row>
    <row r="345" spans="1:9" ht="28.5" customHeight="1">
      <c r="A345" s="34">
        <v>336</v>
      </c>
      <c r="B345" s="44" t="s">
        <v>129</v>
      </c>
      <c r="C345" s="44" t="s">
        <v>81</v>
      </c>
      <c r="D345" s="44" t="s">
        <v>122</v>
      </c>
      <c r="E345" s="44" t="s">
        <v>0</v>
      </c>
      <c r="F345" s="45" t="s">
        <v>718</v>
      </c>
      <c r="G345" s="46">
        <v>33590857</v>
      </c>
      <c r="H345" s="46">
        <v>16217410.93</v>
      </c>
      <c r="I345" s="108">
        <f t="shared" si="5"/>
        <v>48.279241372138856</v>
      </c>
    </row>
    <row r="346" spans="1:9" ht="25.5">
      <c r="A346" s="34">
        <v>337</v>
      </c>
      <c r="B346" s="44" t="s">
        <v>129</v>
      </c>
      <c r="C346" s="44" t="s">
        <v>81</v>
      </c>
      <c r="D346" s="44" t="s">
        <v>123</v>
      </c>
      <c r="E346" s="44" t="s">
        <v>0</v>
      </c>
      <c r="F346" s="45" t="s">
        <v>319</v>
      </c>
      <c r="G346" s="46">
        <v>33590857</v>
      </c>
      <c r="H346" s="46">
        <v>16217410.93</v>
      </c>
      <c r="I346" s="108">
        <f t="shared" si="5"/>
        <v>48.279241372138856</v>
      </c>
    </row>
    <row r="347" spans="1:9" ht="25.5">
      <c r="A347" s="34">
        <v>338</v>
      </c>
      <c r="B347" s="44" t="s">
        <v>129</v>
      </c>
      <c r="C347" s="44" t="s">
        <v>81</v>
      </c>
      <c r="D347" s="44" t="s">
        <v>82</v>
      </c>
      <c r="E347" s="44" t="s">
        <v>0</v>
      </c>
      <c r="F347" s="45" t="s">
        <v>320</v>
      </c>
      <c r="G347" s="46">
        <v>8089690</v>
      </c>
      <c r="H347" s="46">
        <v>3998000</v>
      </c>
      <c r="I347" s="108">
        <f t="shared" si="5"/>
        <v>49.420929602988494</v>
      </c>
    </row>
    <row r="348" spans="1:9">
      <c r="A348" s="34">
        <v>339</v>
      </c>
      <c r="B348" s="44" t="s">
        <v>129</v>
      </c>
      <c r="C348" s="44" t="s">
        <v>81</v>
      </c>
      <c r="D348" s="44" t="s">
        <v>82</v>
      </c>
      <c r="E348" s="44" t="s">
        <v>46</v>
      </c>
      <c r="F348" s="45" t="s">
        <v>289</v>
      </c>
      <c r="G348" s="46">
        <v>8089690</v>
      </c>
      <c r="H348" s="46">
        <v>3998000</v>
      </c>
      <c r="I348" s="108">
        <f t="shared" si="5"/>
        <v>49.420929602988494</v>
      </c>
    </row>
    <row r="349" spans="1:9">
      <c r="A349" s="34">
        <v>340</v>
      </c>
      <c r="B349" s="44" t="s">
        <v>129</v>
      </c>
      <c r="C349" s="44" t="s">
        <v>81</v>
      </c>
      <c r="D349" s="44" t="s">
        <v>83</v>
      </c>
      <c r="E349" s="44" t="s">
        <v>0</v>
      </c>
      <c r="F349" s="45" t="s">
        <v>321</v>
      </c>
      <c r="G349" s="46">
        <v>21025154</v>
      </c>
      <c r="H349" s="46">
        <v>10452000</v>
      </c>
      <c r="I349" s="108">
        <f t="shared" si="5"/>
        <v>49.711883204279978</v>
      </c>
    </row>
    <row r="350" spans="1:9">
      <c r="A350" s="34">
        <v>341</v>
      </c>
      <c r="B350" s="44" t="s">
        <v>129</v>
      </c>
      <c r="C350" s="44" t="s">
        <v>81</v>
      </c>
      <c r="D350" s="44" t="s">
        <v>83</v>
      </c>
      <c r="E350" s="44" t="s">
        <v>46</v>
      </c>
      <c r="F350" s="45" t="s">
        <v>289</v>
      </c>
      <c r="G350" s="46">
        <v>21025154</v>
      </c>
      <c r="H350" s="46">
        <v>10452000</v>
      </c>
      <c r="I350" s="108">
        <f t="shared" si="5"/>
        <v>49.711883204279978</v>
      </c>
    </row>
    <row r="351" spans="1:9" ht="25.5">
      <c r="A351" s="34">
        <v>342</v>
      </c>
      <c r="B351" s="44" t="s">
        <v>129</v>
      </c>
      <c r="C351" s="44" t="s">
        <v>81</v>
      </c>
      <c r="D351" s="44" t="s">
        <v>84</v>
      </c>
      <c r="E351" s="44" t="s">
        <v>0</v>
      </c>
      <c r="F351" s="45" t="s">
        <v>322</v>
      </c>
      <c r="G351" s="46">
        <v>1108013</v>
      </c>
      <c r="H351" s="46">
        <v>53700</v>
      </c>
      <c r="I351" s="108">
        <f t="shared" si="5"/>
        <v>4.846513533685977</v>
      </c>
    </row>
    <row r="352" spans="1:9">
      <c r="A352" s="34">
        <v>343</v>
      </c>
      <c r="B352" s="44" t="s">
        <v>129</v>
      </c>
      <c r="C352" s="44" t="s">
        <v>81</v>
      </c>
      <c r="D352" s="44" t="s">
        <v>84</v>
      </c>
      <c r="E352" s="44" t="s">
        <v>46</v>
      </c>
      <c r="F352" s="45" t="s">
        <v>289</v>
      </c>
      <c r="G352" s="46">
        <v>1108013</v>
      </c>
      <c r="H352" s="46">
        <v>53700</v>
      </c>
      <c r="I352" s="108">
        <f t="shared" si="5"/>
        <v>4.846513533685977</v>
      </c>
    </row>
    <row r="353" spans="1:9">
      <c r="A353" s="34">
        <v>344</v>
      </c>
      <c r="B353" s="44" t="s">
        <v>129</v>
      </c>
      <c r="C353" s="44" t="s">
        <v>81</v>
      </c>
      <c r="D353" s="44" t="s">
        <v>85</v>
      </c>
      <c r="E353" s="44" t="s">
        <v>0</v>
      </c>
      <c r="F353" s="45" t="s">
        <v>323</v>
      </c>
      <c r="G353" s="46">
        <v>3118000</v>
      </c>
      <c r="H353" s="46">
        <v>1713710.93</v>
      </c>
      <c r="I353" s="108">
        <f t="shared" si="5"/>
        <v>54.961864336112889</v>
      </c>
    </row>
    <row r="354" spans="1:9" ht="25.5">
      <c r="A354" s="34">
        <v>345</v>
      </c>
      <c r="B354" s="44" t="s">
        <v>129</v>
      </c>
      <c r="C354" s="44" t="s">
        <v>81</v>
      </c>
      <c r="D354" s="44" t="s">
        <v>85</v>
      </c>
      <c r="E354" s="44" t="s">
        <v>7</v>
      </c>
      <c r="F354" s="45" t="s">
        <v>243</v>
      </c>
      <c r="G354" s="46">
        <v>3118000</v>
      </c>
      <c r="H354" s="46">
        <v>1713710.93</v>
      </c>
      <c r="I354" s="108">
        <f t="shared" si="5"/>
        <v>54.961864336112889</v>
      </c>
    </row>
    <row r="355" spans="1:9" ht="54.75" customHeight="1">
      <c r="A355" s="34">
        <v>346</v>
      </c>
      <c r="B355" s="44" t="s">
        <v>129</v>
      </c>
      <c r="C355" s="44" t="s">
        <v>81</v>
      </c>
      <c r="D355" s="44" t="s">
        <v>600</v>
      </c>
      <c r="E355" s="44" t="s">
        <v>0</v>
      </c>
      <c r="F355" s="45" t="s">
        <v>719</v>
      </c>
      <c r="G355" s="46">
        <v>250000</v>
      </c>
      <c r="H355" s="46">
        <v>0</v>
      </c>
      <c r="I355" s="108">
        <f t="shared" si="5"/>
        <v>0</v>
      </c>
    </row>
    <row r="356" spans="1:9">
      <c r="A356" s="34">
        <v>347</v>
      </c>
      <c r="B356" s="44" t="s">
        <v>129</v>
      </c>
      <c r="C356" s="44" t="s">
        <v>81</v>
      </c>
      <c r="D356" s="44" t="s">
        <v>600</v>
      </c>
      <c r="E356" s="44" t="s">
        <v>46</v>
      </c>
      <c r="F356" s="45" t="s">
        <v>289</v>
      </c>
      <c r="G356" s="46">
        <v>250000</v>
      </c>
      <c r="H356" s="46">
        <v>0</v>
      </c>
      <c r="I356" s="108">
        <f t="shared" si="5"/>
        <v>0</v>
      </c>
    </row>
    <row r="357" spans="1:9">
      <c r="A357" s="34">
        <v>348</v>
      </c>
      <c r="B357" s="44" t="s">
        <v>129</v>
      </c>
      <c r="C357" s="44" t="s">
        <v>547</v>
      </c>
      <c r="D357" s="44" t="s">
        <v>97</v>
      </c>
      <c r="E357" s="44" t="s">
        <v>0</v>
      </c>
      <c r="F357" s="45" t="s">
        <v>565</v>
      </c>
      <c r="G357" s="46">
        <v>6191540</v>
      </c>
      <c r="H357" s="46">
        <v>2932340.51</v>
      </c>
      <c r="I357" s="108">
        <f t="shared" si="5"/>
        <v>47.360438759985399</v>
      </c>
    </row>
    <row r="358" spans="1:9">
      <c r="A358" s="34">
        <v>349</v>
      </c>
      <c r="B358" s="44" t="s">
        <v>129</v>
      </c>
      <c r="C358" s="44" t="s">
        <v>547</v>
      </c>
      <c r="D358" s="44" t="s">
        <v>96</v>
      </c>
      <c r="E358" s="44" t="s">
        <v>0</v>
      </c>
      <c r="F358" s="45" t="s">
        <v>239</v>
      </c>
      <c r="G358" s="46">
        <v>6191540</v>
      </c>
      <c r="H358" s="46">
        <v>2932340.51</v>
      </c>
      <c r="I358" s="108">
        <f t="shared" si="5"/>
        <v>47.360438759985399</v>
      </c>
    </row>
    <row r="359" spans="1:9">
      <c r="A359" s="34">
        <v>350</v>
      </c>
      <c r="B359" s="44" t="s">
        <v>129</v>
      </c>
      <c r="C359" s="44" t="s">
        <v>547</v>
      </c>
      <c r="D359" s="44" t="s">
        <v>25</v>
      </c>
      <c r="E359" s="44" t="s">
        <v>0</v>
      </c>
      <c r="F359" s="45" t="s">
        <v>257</v>
      </c>
      <c r="G359" s="46">
        <v>6191540</v>
      </c>
      <c r="H359" s="46">
        <v>2932340.51</v>
      </c>
      <c r="I359" s="108">
        <f t="shared" si="5"/>
        <v>47.360438759985399</v>
      </c>
    </row>
    <row r="360" spans="1:9">
      <c r="A360" s="34">
        <v>351</v>
      </c>
      <c r="B360" s="44" t="s">
        <v>129</v>
      </c>
      <c r="C360" s="44" t="s">
        <v>547</v>
      </c>
      <c r="D360" s="44" t="s">
        <v>25</v>
      </c>
      <c r="E360" s="44" t="s">
        <v>26</v>
      </c>
      <c r="F360" s="45" t="s">
        <v>442</v>
      </c>
      <c r="G360" s="46">
        <v>6191540</v>
      </c>
      <c r="H360" s="46">
        <v>2932340.51</v>
      </c>
      <c r="I360" s="108">
        <f t="shared" si="5"/>
        <v>47.360438759985399</v>
      </c>
    </row>
    <row r="361" spans="1:9">
      <c r="A361" s="34">
        <v>352</v>
      </c>
      <c r="B361" s="44" t="s">
        <v>129</v>
      </c>
      <c r="C361" s="44" t="s">
        <v>86</v>
      </c>
      <c r="D361" s="44" t="s">
        <v>97</v>
      </c>
      <c r="E361" s="44" t="s">
        <v>0</v>
      </c>
      <c r="F361" s="45" t="s">
        <v>455</v>
      </c>
      <c r="G361" s="46">
        <v>40874736</v>
      </c>
      <c r="H361" s="46">
        <v>23685326.399999999</v>
      </c>
      <c r="I361" s="108">
        <f t="shared" si="5"/>
        <v>57.946126918104127</v>
      </c>
    </row>
    <row r="362" spans="1:9">
      <c r="A362" s="34">
        <v>353</v>
      </c>
      <c r="B362" s="44" t="s">
        <v>129</v>
      </c>
      <c r="C362" s="44" t="s">
        <v>87</v>
      </c>
      <c r="D362" s="44" t="s">
        <v>97</v>
      </c>
      <c r="E362" s="44" t="s">
        <v>0</v>
      </c>
      <c r="F362" s="45" t="s">
        <v>282</v>
      </c>
      <c r="G362" s="46">
        <v>33306035</v>
      </c>
      <c r="H362" s="46">
        <v>18453332.859999999</v>
      </c>
      <c r="I362" s="108">
        <f t="shared" si="5"/>
        <v>55.405372810062801</v>
      </c>
    </row>
    <row r="363" spans="1:9" ht="38.25">
      <c r="A363" s="34">
        <v>354</v>
      </c>
      <c r="B363" s="44" t="s">
        <v>129</v>
      </c>
      <c r="C363" s="44" t="s">
        <v>87</v>
      </c>
      <c r="D363" s="44" t="s">
        <v>98</v>
      </c>
      <c r="E363" s="44" t="s">
        <v>0</v>
      </c>
      <c r="F363" s="45" t="s">
        <v>677</v>
      </c>
      <c r="G363" s="46">
        <v>56035</v>
      </c>
      <c r="H363" s="46">
        <v>0</v>
      </c>
      <c r="I363" s="108">
        <f t="shared" si="5"/>
        <v>0</v>
      </c>
    </row>
    <row r="364" spans="1:9" ht="25.5">
      <c r="A364" s="34">
        <v>355</v>
      </c>
      <c r="B364" s="44" t="s">
        <v>129</v>
      </c>
      <c r="C364" s="44" t="s">
        <v>87</v>
      </c>
      <c r="D364" s="44" t="s">
        <v>509</v>
      </c>
      <c r="E364" s="44" t="s">
        <v>0</v>
      </c>
      <c r="F364" s="45" t="s">
        <v>283</v>
      </c>
      <c r="G364" s="46">
        <v>56035</v>
      </c>
      <c r="H364" s="46">
        <v>0</v>
      </c>
      <c r="I364" s="108">
        <f t="shared" si="5"/>
        <v>0</v>
      </c>
    </row>
    <row r="365" spans="1:9" ht="25.5">
      <c r="A365" s="34">
        <v>356</v>
      </c>
      <c r="B365" s="44" t="s">
        <v>129</v>
      </c>
      <c r="C365" s="44" t="s">
        <v>87</v>
      </c>
      <c r="D365" s="44" t="s">
        <v>510</v>
      </c>
      <c r="E365" s="44" t="s">
        <v>0</v>
      </c>
      <c r="F365" s="45" t="s">
        <v>399</v>
      </c>
      <c r="G365" s="46">
        <v>56035</v>
      </c>
      <c r="H365" s="46">
        <v>0</v>
      </c>
      <c r="I365" s="108">
        <f t="shared" si="5"/>
        <v>0</v>
      </c>
    </row>
    <row r="366" spans="1:9" ht="25.5">
      <c r="A366" s="34">
        <v>357</v>
      </c>
      <c r="B366" s="44" t="s">
        <v>129</v>
      </c>
      <c r="C366" s="44" t="s">
        <v>87</v>
      </c>
      <c r="D366" s="44" t="s">
        <v>510</v>
      </c>
      <c r="E366" s="44" t="s">
        <v>29</v>
      </c>
      <c r="F366" s="45" t="s">
        <v>260</v>
      </c>
      <c r="G366" s="46">
        <v>56035</v>
      </c>
      <c r="H366" s="46">
        <v>0</v>
      </c>
      <c r="I366" s="108">
        <f t="shared" si="5"/>
        <v>0</v>
      </c>
    </row>
    <row r="367" spans="1:9" ht="38.25">
      <c r="A367" s="34">
        <v>358</v>
      </c>
      <c r="B367" s="44" t="s">
        <v>129</v>
      </c>
      <c r="C367" s="44" t="s">
        <v>87</v>
      </c>
      <c r="D367" s="44" t="s">
        <v>112</v>
      </c>
      <c r="E367" s="44" t="s">
        <v>0</v>
      </c>
      <c r="F367" s="45" t="s">
        <v>681</v>
      </c>
      <c r="G367" s="46">
        <v>33175000</v>
      </c>
      <c r="H367" s="46">
        <v>18378332.859999999</v>
      </c>
      <c r="I367" s="108">
        <f t="shared" si="5"/>
        <v>55.39813974378297</v>
      </c>
    </row>
    <row r="368" spans="1:9" ht="25.5">
      <c r="A368" s="34">
        <v>359</v>
      </c>
      <c r="B368" s="44" t="s">
        <v>129</v>
      </c>
      <c r="C368" s="44" t="s">
        <v>87</v>
      </c>
      <c r="D368" s="44" t="s">
        <v>115</v>
      </c>
      <c r="E368" s="44" t="s">
        <v>0</v>
      </c>
      <c r="F368" s="45" t="s">
        <v>293</v>
      </c>
      <c r="G368" s="46">
        <v>33175000</v>
      </c>
      <c r="H368" s="46">
        <v>18378332.859999999</v>
      </c>
      <c r="I368" s="108">
        <f t="shared" si="5"/>
        <v>55.39813974378297</v>
      </c>
    </row>
    <row r="369" spans="1:9" ht="89.25">
      <c r="A369" s="34">
        <v>360</v>
      </c>
      <c r="B369" s="44" t="s">
        <v>129</v>
      </c>
      <c r="C369" s="44" t="s">
        <v>87</v>
      </c>
      <c r="D369" s="44" t="s">
        <v>88</v>
      </c>
      <c r="E369" s="44" t="s">
        <v>0</v>
      </c>
      <c r="F369" s="45" t="s">
        <v>294</v>
      </c>
      <c r="G369" s="46">
        <v>13652500</v>
      </c>
      <c r="H369" s="46">
        <v>6591975.7999999998</v>
      </c>
      <c r="I369" s="108">
        <f t="shared" si="5"/>
        <v>48.284019776597695</v>
      </c>
    </row>
    <row r="370" spans="1:9" ht="25.5">
      <c r="A370" s="34">
        <v>361</v>
      </c>
      <c r="B370" s="44" t="s">
        <v>129</v>
      </c>
      <c r="C370" s="44" t="s">
        <v>87</v>
      </c>
      <c r="D370" s="44" t="s">
        <v>88</v>
      </c>
      <c r="E370" s="44" t="s">
        <v>7</v>
      </c>
      <c r="F370" s="45" t="s">
        <v>243</v>
      </c>
      <c r="G370" s="46">
        <v>30000</v>
      </c>
      <c r="H370" s="46">
        <v>4803.63</v>
      </c>
      <c r="I370" s="108">
        <f t="shared" si="5"/>
        <v>16.0121</v>
      </c>
    </row>
    <row r="371" spans="1:9" ht="25.5">
      <c r="A371" s="34">
        <v>362</v>
      </c>
      <c r="B371" s="44" t="s">
        <v>129</v>
      </c>
      <c r="C371" s="44" t="s">
        <v>87</v>
      </c>
      <c r="D371" s="44" t="s">
        <v>88</v>
      </c>
      <c r="E371" s="44" t="s">
        <v>29</v>
      </c>
      <c r="F371" s="45" t="s">
        <v>260</v>
      </c>
      <c r="G371" s="46">
        <v>13622500</v>
      </c>
      <c r="H371" s="46">
        <v>6587172.1699999999</v>
      </c>
      <c r="I371" s="108">
        <f t="shared" si="5"/>
        <v>48.355090255092676</v>
      </c>
    </row>
    <row r="372" spans="1:9" ht="102">
      <c r="A372" s="34">
        <v>363</v>
      </c>
      <c r="B372" s="44" t="s">
        <v>129</v>
      </c>
      <c r="C372" s="44" t="s">
        <v>87</v>
      </c>
      <c r="D372" s="44" t="s">
        <v>89</v>
      </c>
      <c r="E372" s="44" t="s">
        <v>0</v>
      </c>
      <c r="F372" s="45" t="s">
        <v>295</v>
      </c>
      <c r="G372" s="46">
        <v>12551900</v>
      </c>
      <c r="H372" s="46">
        <v>7650891.2999999998</v>
      </c>
      <c r="I372" s="108">
        <f t="shared" si="5"/>
        <v>60.954049187772362</v>
      </c>
    </row>
    <row r="373" spans="1:9" ht="25.5">
      <c r="A373" s="34">
        <v>364</v>
      </c>
      <c r="B373" s="44" t="s">
        <v>129</v>
      </c>
      <c r="C373" s="44" t="s">
        <v>87</v>
      </c>
      <c r="D373" s="44" t="s">
        <v>89</v>
      </c>
      <c r="E373" s="44" t="s">
        <v>7</v>
      </c>
      <c r="F373" s="45" t="s">
        <v>243</v>
      </c>
      <c r="G373" s="46">
        <v>80000</v>
      </c>
      <c r="H373" s="46">
        <v>49083.83</v>
      </c>
      <c r="I373" s="108">
        <f t="shared" si="5"/>
        <v>61.354787500000008</v>
      </c>
    </row>
    <row r="374" spans="1:9" ht="25.5">
      <c r="A374" s="34">
        <v>365</v>
      </c>
      <c r="B374" s="44" t="s">
        <v>129</v>
      </c>
      <c r="C374" s="44" t="s">
        <v>87</v>
      </c>
      <c r="D374" s="44" t="s">
        <v>89</v>
      </c>
      <c r="E374" s="44" t="s">
        <v>29</v>
      </c>
      <c r="F374" s="45" t="s">
        <v>260</v>
      </c>
      <c r="G374" s="46">
        <v>12471900</v>
      </c>
      <c r="H374" s="46">
        <v>7601807.4699999997</v>
      </c>
      <c r="I374" s="108">
        <f t="shared" si="5"/>
        <v>60.95147868408182</v>
      </c>
    </row>
    <row r="375" spans="1:9" ht="102">
      <c r="A375" s="34">
        <v>366</v>
      </c>
      <c r="B375" s="44" t="s">
        <v>129</v>
      </c>
      <c r="C375" s="44" t="s">
        <v>87</v>
      </c>
      <c r="D375" s="44" t="s">
        <v>90</v>
      </c>
      <c r="E375" s="44" t="s">
        <v>0</v>
      </c>
      <c r="F375" s="45" t="s">
        <v>296</v>
      </c>
      <c r="G375" s="46">
        <v>6760800</v>
      </c>
      <c r="H375" s="46">
        <v>3993487.25</v>
      </c>
      <c r="I375" s="108">
        <f t="shared" si="5"/>
        <v>59.068264850313568</v>
      </c>
    </row>
    <row r="376" spans="1:9" ht="25.5">
      <c r="A376" s="34">
        <v>367</v>
      </c>
      <c r="B376" s="44" t="s">
        <v>129</v>
      </c>
      <c r="C376" s="44" t="s">
        <v>87</v>
      </c>
      <c r="D376" s="44" t="s">
        <v>90</v>
      </c>
      <c r="E376" s="44" t="s">
        <v>7</v>
      </c>
      <c r="F376" s="45" t="s">
        <v>243</v>
      </c>
      <c r="G376" s="46">
        <v>50000</v>
      </c>
      <c r="H376" s="46">
        <v>11459.43</v>
      </c>
      <c r="I376" s="108">
        <f t="shared" si="5"/>
        <v>22.918859999999999</v>
      </c>
    </row>
    <row r="377" spans="1:9" ht="25.5">
      <c r="A377" s="34">
        <v>368</v>
      </c>
      <c r="B377" s="44" t="s">
        <v>129</v>
      </c>
      <c r="C377" s="44" t="s">
        <v>87</v>
      </c>
      <c r="D377" s="44" t="s">
        <v>90</v>
      </c>
      <c r="E377" s="44" t="s">
        <v>29</v>
      </c>
      <c r="F377" s="45" t="s">
        <v>260</v>
      </c>
      <c r="G377" s="46">
        <v>6710800</v>
      </c>
      <c r="H377" s="46">
        <v>3982027.82</v>
      </c>
      <c r="I377" s="108">
        <f t="shared" si="5"/>
        <v>59.337602372295407</v>
      </c>
    </row>
    <row r="378" spans="1:9" ht="25.5">
      <c r="A378" s="34">
        <v>369</v>
      </c>
      <c r="B378" s="44" t="s">
        <v>129</v>
      </c>
      <c r="C378" s="44" t="s">
        <v>87</v>
      </c>
      <c r="D378" s="44" t="s">
        <v>91</v>
      </c>
      <c r="E378" s="44" t="s">
        <v>0</v>
      </c>
      <c r="F378" s="45" t="s">
        <v>297</v>
      </c>
      <c r="G378" s="46">
        <v>165000</v>
      </c>
      <c r="H378" s="46">
        <v>97178.51</v>
      </c>
      <c r="I378" s="108">
        <f t="shared" si="5"/>
        <v>58.89606666666667</v>
      </c>
    </row>
    <row r="379" spans="1:9" ht="25.5">
      <c r="A379" s="34">
        <v>370</v>
      </c>
      <c r="B379" s="44" t="s">
        <v>129</v>
      </c>
      <c r="C379" s="44" t="s">
        <v>87</v>
      </c>
      <c r="D379" s="44" t="s">
        <v>91</v>
      </c>
      <c r="E379" s="44" t="s">
        <v>7</v>
      </c>
      <c r="F379" s="45" t="s">
        <v>243</v>
      </c>
      <c r="G379" s="46">
        <v>5000</v>
      </c>
      <c r="H379" s="46">
        <v>234.33</v>
      </c>
      <c r="I379" s="108">
        <f t="shared" si="5"/>
        <v>4.6866000000000003</v>
      </c>
    </row>
    <row r="380" spans="1:9" ht="25.5">
      <c r="A380" s="34">
        <v>371</v>
      </c>
      <c r="B380" s="44" t="s">
        <v>129</v>
      </c>
      <c r="C380" s="44" t="s">
        <v>87</v>
      </c>
      <c r="D380" s="44" t="s">
        <v>91</v>
      </c>
      <c r="E380" s="44" t="s">
        <v>29</v>
      </c>
      <c r="F380" s="45" t="s">
        <v>260</v>
      </c>
      <c r="G380" s="46">
        <v>160000</v>
      </c>
      <c r="H380" s="46">
        <v>96944.18</v>
      </c>
      <c r="I380" s="108">
        <f t="shared" si="5"/>
        <v>60.590112499999989</v>
      </c>
    </row>
    <row r="381" spans="1:9" ht="114.75">
      <c r="A381" s="34">
        <v>372</v>
      </c>
      <c r="B381" s="44" t="s">
        <v>129</v>
      </c>
      <c r="C381" s="44" t="s">
        <v>87</v>
      </c>
      <c r="D381" s="44" t="s">
        <v>395</v>
      </c>
      <c r="E381" s="44" t="s">
        <v>0</v>
      </c>
      <c r="F381" s="45" t="s">
        <v>406</v>
      </c>
      <c r="G381" s="46">
        <v>44800</v>
      </c>
      <c r="H381" s="46">
        <v>44800</v>
      </c>
      <c r="I381" s="108">
        <f t="shared" si="5"/>
        <v>100</v>
      </c>
    </row>
    <row r="382" spans="1:9" ht="25.5">
      <c r="A382" s="34">
        <v>373</v>
      </c>
      <c r="B382" s="44" t="s">
        <v>129</v>
      </c>
      <c r="C382" s="44" t="s">
        <v>87</v>
      </c>
      <c r="D382" s="44" t="s">
        <v>395</v>
      </c>
      <c r="E382" s="44" t="s">
        <v>29</v>
      </c>
      <c r="F382" s="45" t="s">
        <v>260</v>
      </c>
      <c r="G382" s="46">
        <v>44800</v>
      </c>
      <c r="H382" s="46">
        <v>44800</v>
      </c>
      <c r="I382" s="108">
        <f t="shared" si="5"/>
        <v>100</v>
      </c>
    </row>
    <row r="383" spans="1:9">
      <c r="A383" s="34">
        <v>374</v>
      </c>
      <c r="B383" s="44" t="s">
        <v>129</v>
      </c>
      <c r="C383" s="44" t="s">
        <v>87</v>
      </c>
      <c r="D383" s="44" t="s">
        <v>96</v>
      </c>
      <c r="E383" s="44" t="s">
        <v>0</v>
      </c>
      <c r="F383" s="45" t="s">
        <v>239</v>
      </c>
      <c r="G383" s="46">
        <v>75000</v>
      </c>
      <c r="H383" s="46">
        <v>75000</v>
      </c>
      <c r="I383" s="108">
        <f t="shared" si="5"/>
        <v>100</v>
      </c>
    </row>
    <row r="384" spans="1:9">
      <c r="A384" s="34">
        <v>375</v>
      </c>
      <c r="B384" s="44" t="s">
        <v>129</v>
      </c>
      <c r="C384" s="44" t="s">
        <v>87</v>
      </c>
      <c r="D384" s="44" t="s">
        <v>13</v>
      </c>
      <c r="E384" s="44" t="s">
        <v>0</v>
      </c>
      <c r="F384" s="45" t="s">
        <v>246</v>
      </c>
      <c r="G384" s="46">
        <v>75000</v>
      </c>
      <c r="H384" s="46">
        <v>75000</v>
      </c>
      <c r="I384" s="108">
        <f t="shared" si="5"/>
        <v>100</v>
      </c>
    </row>
    <row r="385" spans="1:9" ht="25.5">
      <c r="A385" s="34">
        <v>376</v>
      </c>
      <c r="B385" s="44" t="s">
        <v>129</v>
      </c>
      <c r="C385" s="44" t="s">
        <v>87</v>
      </c>
      <c r="D385" s="44" t="s">
        <v>13</v>
      </c>
      <c r="E385" s="44" t="s">
        <v>29</v>
      </c>
      <c r="F385" s="45" t="s">
        <v>260</v>
      </c>
      <c r="G385" s="46">
        <v>75000</v>
      </c>
      <c r="H385" s="46">
        <v>75000</v>
      </c>
      <c r="I385" s="108">
        <f t="shared" si="5"/>
        <v>100</v>
      </c>
    </row>
    <row r="386" spans="1:9">
      <c r="A386" s="34">
        <v>377</v>
      </c>
      <c r="B386" s="44" t="s">
        <v>129</v>
      </c>
      <c r="C386" s="44" t="s">
        <v>549</v>
      </c>
      <c r="D386" s="44" t="s">
        <v>97</v>
      </c>
      <c r="E386" s="44" t="s">
        <v>0</v>
      </c>
      <c r="F386" s="45" t="s">
        <v>566</v>
      </c>
      <c r="G386" s="46">
        <v>5089401</v>
      </c>
      <c r="H386" s="46">
        <v>3988760.57</v>
      </c>
      <c r="I386" s="108">
        <f t="shared" si="5"/>
        <v>78.373870913296088</v>
      </c>
    </row>
    <row r="387" spans="1:9" ht="25.5">
      <c r="A387" s="34">
        <v>378</v>
      </c>
      <c r="B387" s="44" t="s">
        <v>129</v>
      </c>
      <c r="C387" s="44" t="s">
        <v>549</v>
      </c>
      <c r="D387" s="44" t="s">
        <v>116</v>
      </c>
      <c r="E387" s="44" t="s">
        <v>0</v>
      </c>
      <c r="F387" s="45" t="s">
        <v>702</v>
      </c>
      <c r="G387" s="46">
        <v>649520</v>
      </c>
      <c r="H387" s="46">
        <v>510900</v>
      </c>
      <c r="I387" s="108">
        <f t="shared" si="5"/>
        <v>78.658085971178721</v>
      </c>
    </row>
    <row r="388" spans="1:9" ht="25.5">
      <c r="A388" s="34">
        <v>379</v>
      </c>
      <c r="B388" s="44" t="s">
        <v>129</v>
      </c>
      <c r="C388" s="44" t="s">
        <v>549</v>
      </c>
      <c r="D388" s="44" t="s">
        <v>117</v>
      </c>
      <c r="E388" s="44" t="s">
        <v>0</v>
      </c>
      <c r="F388" s="45" t="s">
        <v>306</v>
      </c>
      <c r="G388" s="46">
        <v>649520</v>
      </c>
      <c r="H388" s="46">
        <v>510900</v>
      </c>
      <c r="I388" s="108">
        <f t="shared" si="5"/>
        <v>78.658085971178721</v>
      </c>
    </row>
    <row r="389" spans="1:9" ht="25.5">
      <c r="A389" s="34">
        <v>380</v>
      </c>
      <c r="B389" s="44" t="s">
        <v>129</v>
      </c>
      <c r="C389" s="44" t="s">
        <v>549</v>
      </c>
      <c r="D389" s="44" t="s">
        <v>73</v>
      </c>
      <c r="E389" s="44" t="s">
        <v>0</v>
      </c>
      <c r="F389" s="45" t="s">
        <v>309</v>
      </c>
      <c r="G389" s="46">
        <v>400000</v>
      </c>
      <c r="H389" s="46">
        <v>400000</v>
      </c>
      <c r="I389" s="108">
        <f t="shared" si="5"/>
        <v>100</v>
      </c>
    </row>
    <row r="390" spans="1:9">
      <c r="A390" s="34">
        <v>381</v>
      </c>
      <c r="B390" s="44" t="s">
        <v>129</v>
      </c>
      <c r="C390" s="44" t="s">
        <v>549</v>
      </c>
      <c r="D390" s="44" t="s">
        <v>73</v>
      </c>
      <c r="E390" s="44" t="s">
        <v>46</v>
      </c>
      <c r="F390" s="45" t="s">
        <v>289</v>
      </c>
      <c r="G390" s="46">
        <v>400000</v>
      </c>
      <c r="H390" s="46">
        <v>400000</v>
      </c>
      <c r="I390" s="108">
        <f t="shared" si="5"/>
        <v>100</v>
      </c>
    </row>
    <row r="391" spans="1:9" ht="63.75">
      <c r="A391" s="34">
        <v>382</v>
      </c>
      <c r="B391" s="44" t="s">
        <v>129</v>
      </c>
      <c r="C391" s="44" t="s">
        <v>549</v>
      </c>
      <c r="D391" s="44" t="s">
        <v>394</v>
      </c>
      <c r="E391" s="44" t="s">
        <v>0</v>
      </c>
      <c r="F391" s="45" t="s">
        <v>407</v>
      </c>
      <c r="G391" s="46">
        <v>249520</v>
      </c>
      <c r="H391" s="46">
        <v>110900</v>
      </c>
      <c r="I391" s="108">
        <f t="shared" si="5"/>
        <v>44.445335043283102</v>
      </c>
    </row>
    <row r="392" spans="1:9">
      <c r="A392" s="34">
        <v>383</v>
      </c>
      <c r="B392" s="44" t="s">
        <v>129</v>
      </c>
      <c r="C392" s="44" t="s">
        <v>549</v>
      </c>
      <c r="D392" s="44" t="s">
        <v>394</v>
      </c>
      <c r="E392" s="44" t="s">
        <v>46</v>
      </c>
      <c r="F392" s="45" t="s">
        <v>289</v>
      </c>
      <c r="G392" s="46">
        <v>249520</v>
      </c>
      <c r="H392" s="46">
        <v>110900</v>
      </c>
      <c r="I392" s="108">
        <f t="shared" si="5"/>
        <v>44.445335043283102</v>
      </c>
    </row>
    <row r="393" spans="1:9" ht="38.25">
      <c r="A393" s="34">
        <v>384</v>
      </c>
      <c r="B393" s="44" t="s">
        <v>129</v>
      </c>
      <c r="C393" s="44" t="s">
        <v>549</v>
      </c>
      <c r="D393" s="44" t="s">
        <v>122</v>
      </c>
      <c r="E393" s="44" t="s">
        <v>0</v>
      </c>
      <c r="F393" s="45" t="s">
        <v>718</v>
      </c>
      <c r="G393" s="46">
        <v>4439881</v>
      </c>
      <c r="H393" s="46">
        <v>3477860.57</v>
      </c>
      <c r="I393" s="108">
        <f t="shared" si="5"/>
        <v>78.332292464595326</v>
      </c>
    </row>
    <row r="394" spans="1:9">
      <c r="A394" s="34">
        <v>385</v>
      </c>
      <c r="B394" s="44" t="s">
        <v>129</v>
      </c>
      <c r="C394" s="44" t="s">
        <v>549</v>
      </c>
      <c r="D394" s="44" t="s">
        <v>125</v>
      </c>
      <c r="E394" s="44" t="s">
        <v>0</v>
      </c>
      <c r="F394" s="45" t="s">
        <v>324</v>
      </c>
      <c r="G394" s="46">
        <v>4439881</v>
      </c>
      <c r="H394" s="46">
        <v>3477860.57</v>
      </c>
      <c r="I394" s="108">
        <f t="shared" si="5"/>
        <v>78.332292464595326</v>
      </c>
    </row>
    <row r="395" spans="1:9" ht="38.25">
      <c r="A395" s="34">
        <v>386</v>
      </c>
      <c r="B395" s="44" t="s">
        <v>129</v>
      </c>
      <c r="C395" s="44" t="s">
        <v>549</v>
      </c>
      <c r="D395" s="44" t="s">
        <v>435</v>
      </c>
      <c r="E395" s="44" t="s">
        <v>0</v>
      </c>
      <c r="F395" s="45" t="s">
        <v>463</v>
      </c>
      <c r="G395" s="46">
        <v>4439881</v>
      </c>
      <c r="H395" s="46">
        <v>3477860.57</v>
      </c>
      <c r="I395" s="108">
        <f t="shared" ref="I395:I458" si="6">H395/G395*100</f>
        <v>78.332292464595326</v>
      </c>
    </row>
    <row r="396" spans="1:9" ht="25.5">
      <c r="A396" s="34">
        <v>387</v>
      </c>
      <c r="B396" s="44" t="s">
        <v>129</v>
      </c>
      <c r="C396" s="44" t="s">
        <v>549</v>
      </c>
      <c r="D396" s="44" t="s">
        <v>435</v>
      </c>
      <c r="E396" s="44" t="s">
        <v>29</v>
      </c>
      <c r="F396" s="45" t="s">
        <v>260</v>
      </c>
      <c r="G396" s="46">
        <v>4439881</v>
      </c>
      <c r="H396" s="46">
        <v>3477860.57</v>
      </c>
      <c r="I396" s="108">
        <f t="shared" si="6"/>
        <v>78.332292464595326</v>
      </c>
    </row>
    <row r="397" spans="1:9">
      <c r="A397" s="34">
        <v>388</v>
      </c>
      <c r="B397" s="44" t="s">
        <v>129</v>
      </c>
      <c r="C397" s="44" t="s">
        <v>92</v>
      </c>
      <c r="D397" s="44" t="s">
        <v>97</v>
      </c>
      <c r="E397" s="44" t="s">
        <v>0</v>
      </c>
      <c r="F397" s="45" t="s">
        <v>284</v>
      </c>
      <c r="G397" s="46">
        <v>2479300</v>
      </c>
      <c r="H397" s="46">
        <v>1243232.97</v>
      </c>
      <c r="I397" s="108">
        <f t="shared" si="6"/>
        <v>50.144515387407736</v>
      </c>
    </row>
    <row r="398" spans="1:9" ht="38.25">
      <c r="A398" s="34">
        <v>389</v>
      </c>
      <c r="B398" s="44" t="s">
        <v>129</v>
      </c>
      <c r="C398" s="44" t="s">
        <v>92</v>
      </c>
      <c r="D398" s="44" t="s">
        <v>98</v>
      </c>
      <c r="E398" s="44" t="s">
        <v>0</v>
      </c>
      <c r="F398" s="45" t="s">
        <v>677</v>
      </c>
      <c r="G398" s="46">
        <v>210000</v>
      </c>
      <c r="H398" s="46">
        <v>105000</v>
      </c>
      <c r="I398" s="108">
        <f t="shared" si="6"/>
        <v>50</v>
      </c>
    </row>
    <row r="399" spans="1:9" ht="25.5">
      <c r="A399" s="34">
        <v>390</v>
      </c>
      <c r="B399" s="44" t="s">
        <v>129</v>
      </c>
      <c r="C399" s="44" t="s">
        <v>92</v>
      </c>
      <c r="D399" s="44" t="s">
        <v>509</v>
      </c>
      <c r="E399" s="44" t="s">
        <v>0</v>
      </c>
      <c r="F399" s="45" t="s">
        <v>283</v>
      </c>
      <c r="G399" s="46">
        <v>210000</v>
      </c>
      <c r="H399" s="46">
        <v>105000</v>
      </c>
      <c r="I399" s="108">
        <f t="shared" si="6"/>
        <v>50</v>
      </c>
    </row>
    <row r="400" spans="1:9" ht="25.5">
      <c r="A400" s="34">
        <v>391</v>
      </c>
      <c r="B400" s="44" t="s">
        <v>129</v>
      </c>
      <c r="C400" s="44" t="s">
        <v>92</v>
      </c>
      <c r="D400" s="44" t="s">
        <v>511</v>
      </c>
      <c r="E400" s="44" t="s">
        <v>0</v>
      </c>
      <c r="F400" s="45" t="s">
        <v>285</v>
      </c>
      <c r="G400" s="46">
        <v>210000</v>
      </c>
      <c r="H400" s="46">
        <v>105000</v>
      </c>
      <c r="I400" s="108">
        <f t="shared" si="6"/>
        <v>50</v>
      </c>
    </row>
    <row r="401" spans="1:9" ht="38.25">
      <c r="A401" s="34">
        <v>392</v>
      </c>
      <c r="B401" s="44" t="s">
        <v>129</v>
      </c>
      <c r="C401" s="44" t="s">
        <v>92</v>
      </c>
      <c r="D401" s="44" t="s">
        <v>511</v>
      </c>
      <c r="E401" s="44" t="s">
        <v>93</v>
      </c>
      <c r="F401" s="45" t="s">
        <v>603</v>
      </c>
      <c r="G401" s="46">
        <v>210000</v>
      </c>
      <c r="H401" s="46">
        <v>105000</v>
      </c>
      <c r="I401" s="108">
        <f t="shared" si="6"/>
        <v>50</v>
      </c>
    </row>
    <row r="402" spans="1:9" ht="38.25">
      <c r="A402" s="34">
        <v>393</v>
      </c>
      <c r="B402" s="44" t="s">
        <v>129</v>
      </c>
      <c r="C402" s="44" t="s">
        <v>92</v>
      </c>
      <c r="D402" s="44" t="s">
        <v>112</v>
      </c>
      <c r="E402" s="44" t="s">
        <v>0</v>
      </c>
      <c r="F402" s="45" t="s">
        <v>681</v>
      </c>
      <c r="G402" s="46">
        <v>2269300</v>
      </c>
      <c r="H402" s="46">
        <v>1138232.97</v>
      </c>
      <c r="I402" s="108">
        <f t="shared" si="6"/>
        <v>50.157888776274618</v>
      </c>
    </row>
    <row r="403" spans="1:9" ht="25.5">
      <c r="A403" s="34">
        <v>394</v>
      </c>
      <c r="B403" s="44" t="s">
        <v>129</v>
      </c>
      <c r="C403" s="44" t="s">
        <v>92</v>
      </c>
      <c r="D403" s="44" t="s">
        <v>115</v>
      </c>
      <c r="E403" s="44" t="s">
        <v>0</v>
      </c>
      <c r="F403" s="45" t="s">
        <v>293</v>
      </c>
      <c r="G403" s="46">
        <v>2269300</v>
      </c>
      <c r="H403" s="46">
        <v>1138232.97</v>
      </c>
      <c r="I403" s="108">
        <f t="shared" si="6"/>
        <v>50.157888776274618</v>
      </c>
    </row>
    <row r="404" spans="1:9" ht="89.25">
      <c r="A404" s="34">
        <v>395</v>
      </c>
      <c r="B404" s="44" t="s">
        <v>129</v>
      </c>
      <c r="C404" s="44" t="s">
        <v>92</v>
      </c>
      <c r="D404" s="44" t="s">
        <v>88</v>
      </c>
      <c r="E404" s="44" t="s">
        <v>0</v>
      </c>
      <c r="F404" s="45" t="s">
        <v>294</v>
      </c>
      <c r="G404" s="46">
        <v>977500</v>
      </c>
      <c r="H404" s="46">
        <v>470298</v>
      </c>
      <c r="I404" s="108">
        <f t="shared" si="6"/>
        <v>48.112327365728902</v>
      </c>
    </row>
    <row r="405" spans="1:9" s="33" customFormat="1">
      <c r="A405" s="34">
        <v>396</v>
      </c>
      <c r="B405" s="44" t="s">
        <v>129</v>
      </c>
      <c r="C405" s="44" t="s">
        <v>92</v>
      </c>
      <c r="D405" s="44" t="s">
        <v>88</v>
      </c>
      <c r="E405" s="44" t="s">
        <v>26</v>
      </c>
      <c r="F405" s="45" t="s">
        <v>442</v>
      </c>
      <c r="G405" s="46">
        <v>945511</v>
      </c>
      <c r="H405" s="46">
        <v>447818.7</v>
      </c>
      <c r="I405" s="108">
        <f t="shared" si="6"/>
        <v>47.362611328688928</v>
      </c>
    </row>
    <row r="406" spans="1:9" ht="25.5">
      <c r="A406" s="34">
        <v>397</v>
      </c>
      <c r="B406" s="44" t="s">
        <v>129</v>
      </c>
      <c r="C406" s="44" t="s">
        <v>92</v>
      </c>
      <c r="D406" s="44" t="s">
        <v>88</v>
      </c>
      <c r="E406" s="44" t="s">
        <v>7</v>
      </c>
      <c r="F406" s="45" t="s">
        <v>243</v>
      </c>
      <c r="G406" s="46">
        <v>31989</v>
      </c>
      <c r="H406" s="46">
        <v>22479.3</v>
      </c>
      <c r="I406" s="108">
        <f t="shared" si="6"/>
        <v>70.271968489168145</v>
      </c>
    </row>
    <row r="407" spans="1:9" ht="102">
      <c r="A407" s="34">
        <v>398</v>
      </c>
      <c r="B407" s="44" t="s">
        <v>129</v>
      </c>
      <c r="C407" s="44" t="s">
        <v>92</v>
      </c>
      <c r="D407" s="44" t="s">
        <v>89</v>
      </c>
      <c r="E407" s="44" t="s">
        <v>0</v>
      </c>
      <c r="F407" s="45" t="s">
        <v>295</v>
      </c>
      <c r="G407" s="46">
        <v>1291800</v>
      </c>
      <c r="H407" s="46">
        <v>667934.97</v>
      </c>
      <c r="I407" s="108">
        <f t="shared" si="6"/>
        <v>51.705757083139801</v>
      </c>
    </row>
    <row r="408" spans="1:9">
      <c r="A408" s="34">
        <v>399</v>
      </c>
      <c r="B408" s="44" t="s">
        <v>129</v>
      </c>
      <c r="C408" s="44" t="s">
        <v>92</v>
      </c>
      <c r="D408" s="44" t="s">
        <v>89</v>
      </c>
      <c r="E408" s="44" t="s">
        <v>26</v>
      </c>
      <c r="F408" s="45" t="s">
        <v>442</v>
      </c>
      <c r="G408" s="46">
        <v>1114927</v>
      </c>
      <c r="H408" s="46">
        <v>579482.97</v>
      </c>
      <c r="I408" s="108">
        <f t="shared" si="6"/>
        <v>51.974969661690849</v>
      </c>
    </row>
    <row r="409" spans="1:9" ht="25.5">
      <c r="A409" s="34">
        <v>400</v>
      </c>
      <c r="B409" s="44" t="s">
        <v>129</v>
      </c>
      <c r="C409" s="44" t="s">
        <v>92</v>
      </c>
      <c r="D409" s="44" t="s">
        <v>89</v>
      </c>
      <c r="E409" s="44" t="s">
        <v>7</v>
      </c>
      <c r="F409" s="45" t="s">
        <v>243</v>
      </c>
      <c r="G409" s="46">
        <v>176873</v>
      </c>
      <c r="H409" s="46">
        <v>88452</v>
      </c>
      <c r="I409" s="108">
        <f t="shared" si="6"/>
        <v>50.008763349974274</v>
      </c>
    </row>
    <row r="410" spans="1:9" s="33" customFormat="1">
      <c r="A410" s="34">
        <v>401</v>
      </c>
      <c r="B410" s="44" t="s">
        <v>129</v>
      </c>
      <c r="C410" s="44" t="s">
        <v>94</v>
      </c>
      <c r="D410" s="44" t="s">
        <v>97</v>
      </c>
      <c r="E410" s="44" t="s">
        <v>0</v>
      </c>
      <c r="F410" s="45" t="s">
        <v>464</v>
      </c>
      <c r="G410" s="46">
        <v>15548888</v>
      </c>
      <c r="H410" s="46">
        <v>5870300</v>
      </c>
      <c r="I410" s="108">
        <f t="shared" si="6"/>
        <v>37.753825225315147</v>
      </c>
    </row>
    <row r="411" spans="1:9">
      <c r="A411" s="34">
        <v>402</v>
      </c>
      <c r="B411" s="44" t="s">
        <v>129</v>
      </c>
      <c r="C411" s="44" t="s">
        <v>512</v>
      </c>
      <c r="D411" s="44" t="s">
        <v>97</v>
      </c>
      <c r="E411" s="44" t="s">
        <v>0</v>
      </c>
      <c r="F411" s="45" t="s">
        <v>520</v>
      </c>
      <c r="G411" s="46">
        <v>15548888</v>
      </c>
      <c r="H411" s="46">
        <v>5870300</v>
      </c>
      <c r="I411" s="108">
        <f t="shared" si="6"/>
        <v>37.753825225315147</v>
      </c>
    </row>
    <row r="412" spans="1:9" ht="38.25">
      <c r="A412" s="34">
        <v>403</v>
      </c>
      <c r="B412" s="44" t="s">
        <v>129</v>
      </c>
      <c r="C412" s="44" t="s">
        <v>512</v>
      </c>
      <c r="D412" s="44" t="s">
        <v>112</v>
      </c>
      <c r="E412" s="44" t="s">
        <v>0</v>
      </c>
      <c r="F412" s="45" t="s">
        <v>681</v>
      </c>
      <c r="G412" s="46">
        <v>3894218</v>
      </c>
      <c r="H412" s="46">
        <v>50000</v>
      </c>
      <c r="I412" s="108">
        <f t="shared" si="6"/>
        <v>1.2839548273876809</v>
      </c>
    </row>
    <row r="413" spans="1:9" s="33" customFormat="1" ht="25.5">
      <c r="A413" s="34">
        <v>404</v>
      </c>
      <c r="B413" s="44" t="s">
        <v>129</v>
      </c>
      <c r="C413" s="44" t="s">
        <v>512</v>
      </c>
      <c r="D413" s="44" t="s">
        <v>781</v>
      </c>
      <c r="E413" s="44" t="s">
        <v>0</v>
      </c>
      <c r="F413" s="45" t="s">
        <v>782</v>
      </c>
      <c r="G413" s="46">
        <v>3894218</v>
      </c>
      <c r="H413" s="46">
        <v>50000</v>
      </c>
      <c r="I413" s="108">
        <f t="shared" si="6"/>
        <v>1.2839548273876809</v>
      </c>
    </row>
    <row r="414" spans="1:9" ht="38.25">
      <c r="A414" s="34">
        <v>405</v>
      </c>
      <c r="B414" s="44" t="s">
        <v>129</v>
      </c>
      <c r="C414" s="44" t="s">
        <v>512</v>
      </c>
      <c r="D414" s="44" t="s">
        <v>783</v>
      </c>
      <c r="E414" s="44" t="s">
        <v>0</v>
      </c>
      <c r="F414" s="45" t="s">
        <v>784</v>
      </c>
      <c r="G414" s="46">
        <v>50000</v>
      </c>
      <c r="H414" s="46">
        <v>50000</v>
      </c>
      <c r="I414" s="108">
        <f t="shared" si="6"/>
        <v>100</v>
      </c>
    </row>
    <row r="415" spans="1:9">
      <c r="A415" s="34">
        <v>406</v>
      </c>
      <c r="B415" s="44" t="s">
        <v>129</v>
      </c>
      <c r="C415" s="44" t="s">
        <v>512</v>
      </c>
      <c r="D415" s="44" t="s">
        <v>783</v>
      </c>
      <c r="E415" s="44" t="s">
        <v>44</v>
      </c>
      <c r="F415" s="45" t="s">
        <v>272</v>
      </c>
      <c r="G415" s="46">
        <v>50000</v>
      </c>
      <c r="H415" s="46">
        <v>50000</v>
      </c>
      <c r="I415" s="108">
        <f t="shared" si="6"/>
        <v>100</v>
      </c>
    </row>
    <row r="416" spans="1:9" ht="25.5">
      <c r="A416" s="34">
        <v>407</v>
      </c>
      <c r="B416" s="44" t="s">
        <v>129</v>
      </c>
      <c r="C416" s="44" t="s">
        <v>512</v>
      </c>
      <c r="D416" s="44" t="s">
        <v>785</v>
      </c>
      <c r="E416" s="44" t="s">
        <v>0</v>
      </c>
      <c r="F416" s="45" t="s">
        <v>786</v>
      </c>
      <c r="G416" s="46">
        <v>3844218</v>
      </c>
      <c r="H416" s="46">
        <v>0</v>
      </c>
      <c r="I416" s="108">
        <f t="shared" si="6"/>
        <v>0</v>
      </c>
    </row>
    <row r="417" spans="1:9">
      <c r="A417" s="34">
        <v>408</v>
      </c>
      <c r="B417" s="44" t="s">
        <v>129</v>
      </c>
      <c r="C417" s="44" t="s">
        <v>512</v>
      </c>
      <c r="D417" s="44" t="s">
        <v>785</v>
      </c>
      <c r="E417" s="44" t="s">
        <v>44</v>
      </c>
      <c r="F417" s="45" t="s">
        <v>272</v>
      </c>
      <c r="G417" s="46">
        <v>3844218</v>
      </c>
      <c r="H417" s="46">
        <v>0</v>
      </c>
      <c r="I417" s="108">
        <f t="shared" si="6"/>
        <v>0</v>
      </c>
    </row>
    <row r="418" spans="1:9" s="33" customFormat="1" ht="38.25">
      <c r="A418" s="34">
        <v>409</v>
      </c>
      <c r="B418" s="44" t="s">
        <v>129</v>
      </c>
      <c r="C418" s="44" t="s">
        <v>512</v>
      </c>
      <c r="D418" s="44" t="s">
        <v>122</v>
      </c>
      <c r="E418" s="44" t="s">
        <v>0</v>
      </c>
      <c r="F418" s="45" t="s">
        <v>718</v>
      </c>
      <c r="G418" s="46">
        <v>11654670</v>
      </c>
      <c r="H418" s="46">
        <v>5820300</v>
      </c>
      <c r="I418" s="108">
        <f t="shared" si="6"/>
        <v>49.93963793054629</v>
      </c>
    </row>
    <row r="419" spans="1:9" ht="25.5">
      <c r="A419" s="34">
        <v>410</v>
      </c>
      <c r="B419" s="44" t="s">
        <v>129</v>
      </c>
      <c r="C419" s="44" t="s">
        <v>512</v>
      </c>
      <c r="D419" s="44" t="s">
        <v>124</v>
      </c>
      <c r="E419" s="44" t="s">
        <v>0</v>
      </c>
      <c r="F419" s="45" t="s">
        <v>720</v>
      </c>
      <c r="G419" s="46">
        <v>11654670</v>
      </c>
      <c r="H419" s="46">
        <v>5820300</v>
      </c>
      <c r="I419" s="108">
        <f t="shared" si="6"/>
        <v>49.93963793054629</v>
      </c>
    </row>
    <row r="420" spans="1:9" ht="25.5">
      <c r="A420" s="34">
        <v>411</v>
      </c>
      <c r="B420" s="44" t="s">
        <v>129</v>
      </c>
      <c r="C420" s="44" t="s">
        <v>512</v>
      </c>
      <c r="D420" s="44" t="s">
        <v>95</v>
      </c>
      <c r="E420" s="44" t="s">
        <v>0</v>
      </c>
      <c r="F420" s="45" t="s">
        <v>325</v>
      </c>
      <c r="G420" s="46">
        <v>10389161</v>
      </c>
      <c r="H420" s="46">
        <v>5350000</v>
      </c>
      <c r="I420" s="108">
        <f t="shared" si="6"/>
        <v>51.495977394132211</v>
      </c>
    </row>
    <row r="421" spans="1:9">
      <c r="A421" s="34">
        <v>412</v>
      </c>
      <c r="B421" s="44" t="s">
        <v>129</v>
      </c>
      <c r="C421" s="44" t="s">
        <v>512</v>
      </c>
      <c r="D421" s="44" t="s">
        <v>95</v>
      </c>
      <c r="E421" s="44" t="s">
        <v>46</v>
      </c>
      <c r="F421" s="45" t="s">
        <v>289</v>
      </c>
      <c r="G421" s="46">
        <v>10389161</v>
      </c>
      <c r="H421" s="46">
        <v>5350000</v>
      </c>
      <c r="I421" s="108">
        <f t="shared" si="6"/>
        <v>51.495977394132211</v>
      </c>
    </row>
    <row r="422" spans="1:9" ht="25.5">
      <c r="A422" s="34">
        <v>413</v>
      </c>
      <c r="B422" s="44" t="s">
        <v>129</v>
      </c>
      <c r="C422" s="44" t="s">
        <v>512</v>
      </c>
      <c r="D422" s="44" t="s">
        <v>551</v>
      </c>
      <c r="E422" s="44" t="s">
        <v>0</v>
      </c>
      <c r="F422" s="45" t="s">
        <v>567</v>
      </c>
      <c r="G422" s="46">
        <v>920709</v>
      </c>
      <c r="H422" s="46">
        <v>125500</v>
      </c>
      <c r="I422" s="108">
        <f t="shared" si="6"/>
        <v>13.630799742372455</v>
      </c>
    </row>
    <row r="423" spans="1:9" s="33" customFormat="1">
      <c r="A423" s="34">
        <v>414</v>
      </c>
      <c r="B423" s="44" t="s">
        <v>129</v>
      </c>
      <c r="C423" s="44" t="s">
        <v>512</v>
      </c>
      <c r="D423" s="44" t="s">
        <v>551</v>
      </c>
      <c r="E423" s="44" t="s">
        <v>46</v>
      </c>
      <c r="F423" s="45" t="s">
        <v>289</v>
      </c>
      <c r="G423" s="46">
        <v>920709</v>
      </c>
      <c r="H423" s="46">
        <v>125500</v>
      </c>
      <c r="I423" s="108">
        <f t="shared" si="6"/>
        <v>13.630799742372455</v>
      </c>
    </row>
    <row r="424" spans="1:9" ht="25.5">
      <c r="A424" s="34">
        <v>415</v>
      </c>
      <c r="B424" s="44" t="s">
        <v>129</v>
      </c>
      <c r="C424" s="44" t="s">
        <v>512</v>
      </c>
      <c r="D424" s="44" t="s">
        <v>721</v>
      </c>
      <c r="E424" s="44" t="s">
        <v>0</v>
      </c>
      <c r="F424" s="45" t="s">
        <v>722</v>
      </c>
      <c r="G424" s="46">
        <v>118900</v>
      </c>
      <c r="H424" s="46">
        <v>118900</v>
      </c>
      <c r="I424" s="108">
        <f t="shared" si="6"/>
        <v>100</v>
      </c>
    </row>
    <row r="425" spans="1:9">
      <c r="A425" s="34">
        <v>416</v>
      </c>
      <c r="B425" s="44" t="s">
        <v>129</v>
      </c>
      <c r="C425" s="44" t="s">
        <v>512</v>
      </c>
      <c r="D425" s="44" t="s">
        <v>721</v>
      </c>
      <c r="E425" s="44" t="s">
        <v>46</v>
      </c>
      <c r="F425" s="45" t="s">
        <v>289</v>
      </c>
      <c r="G425" s="46">
        <v>118900</v>
      </c>
      <c r="H425" s="46">
        <v>118900</v>
      </c>
      <c r="I425" s="108">
        <f t="shared" si="6"/>
        <v>100</v>
      </c>
    </row>
    <row r="426" spans="1:9" ht="25.5">
      <c r="A426" s="34">
        <v>417</v>
      </c>
      <c r="B426" s="44" t="s">
        <v>129</v>
      </c>
      <c r="C426" s="44" t="s">
        <v>512</v>
      </c>
      <c r="D426" s="44" t="s">
        <v>723</v>
      </c>
      <c r="E426" s="44" t="s">
        <v>0</v>
      </c>
      <c r="F426" s="45" t="s">
        <v>722</v>
      </c>
      <c r="G426" s="46">
        <v>51000</v>
      </c>
      <c r="H426" s="46">
        <v>51000</v>
      </c>
      <c r="I426" s="108">
        <f t="shared" si="6"/>
        <v>100</v>
      </c>
    </row>
    <row r="427" spans="1:9">
      <c r="A427" s="34">
        <v>418</v>
      </c>
      <c r="B427" s="44" t="s">
        <v>129</v>
      </c>
      <c r="C427" s="44" t="s">
        <v>512</v>
      </c>
      <c r="D427" s="44" t="s">
        <v>723</v>
      </c>
      <c r="E427" s="44" t="s">
        <v>46</v>
      </c>
      <c r="F427" s="45" t="s">
        <v>289</v>
      </c>
      <c r="G427" s="46">
        <v>51000</v>
      </c>
      <c r="H427" s="46">
        <v>51000</v>
      </c>
      <c r="I427" s="108">
        <f t="shared" si="6"/>
        <v>100</v>
      </c>
    </row>
    <row r="428" spans="1:9" s="33" customFormat="1" ht="51">
      <c r="A428" s="34">
        <v>419</v>
      </c>
      <c r="B428" s="44" t="s">
        <v>129</v>
      </c>
      <c r="C428" s="44" t="s">
        <v>512</v>
      </c>
      <c r="D428" s="44" t="s">
        <v>601</v>
      </c>
      <c r="E428" s="44" t="s">
        <v>0</v>
      </c>
      <c r="F428" s="45" t="s">
        <v>724</v>
      </c>
      <c r="G428" s="46">
        <v>122400</v>
      </c>
      <c r="H428" s="46">
        <v>122400</v>
      </c>
      <c r="I428" s="108">
        <f t="shared" si="6"/>
        <v>100</v>
      </c>
    </row>
    <row r="429" spans="1:9">
      <c r="A429" s="34">
        <v>420</v>
      </c>
      <c r="B429" s="44" t="s">
        <v>129</v>
      </c>
      <c r="C429" s="44" t="s">
        <v>512</v>
      </c>
      <c r="D429" s="44" t="s">
        <v>601</v>
      </c>
      <c r="E429" s="44" t="s">
        <v>46</v>
      </c>
      <c r="F429" s="45" t="s">
        <v>289</v>
      </c>
      <c r="G429" s="46">
        <v>122400</v>
      </c>
      <c r="H429" s="46">
        <v>122400</v>
      </c>
      <c r="I429" s="108">
        <f t="shared" si="6"/>
        <v>100</v>
      </c>
    </row>
    <row r="430" spans="1:9" ht="51">
      <c r="A430" s="34">
        <v>421</v>
      </c>
      <c r="B430" s="44" t="s">
        <v>129</v>
      </c>
      <c r="C430" s="44" t="s">
        <v>512</v>
      </c>
      <c r="D430" s="44" t="s">
        <v>552</v>
      </c>
      <c r="E430" s="44" t="s">
        <v>0</v>
      </c>
      <c r="F430" s="45" t="s">
        <v>724</v>
      </c>
      <c r="G430" s="46">
        <v>52500</v>
      </c>
      <c r="H430" s="46">
        <v>52500</v>
      </c>
      <c r="I430" s="108">
        <f t="shared" si="6"/>
        <v>100</v>
      </c>
    </row>
    <row r="431" spans="1:9" s="33" customFormat="1">
      <c r="A431" s="34">
        <v>422</v>
      </c>
      <c r="B431" s="44" t="s">
        <v>129</v>
      </c>
      <c r="C431" s="44" t="s">
        <v>512</v>
      </c>
      <c r="D431" s="44" t="s">
        <v>552</v>
      </c>
      <c r="E431" s="44" t="s">
        <v>46</v>
      </c>
      <c r="F431" s="45" t="s">
        <v>289</v>
      </c>
      <c r="G431" s="46">
        <v>52500</v>
      </c>
      <c r="H431" s="46">
        <v>52500</v>
      </c>
      <c r="I431" s="108">
        <f t="shared" si="6"/>
        <v>100</v>
      </c>
    </row>
    <row r="432" spans="1:9">
      <c r="A432" s="34">
        <v>423</v>
      </c>
      <c r="B432" s="44" t="s">
        <v>129</v>
      </c>
      <c r="C432" s="44" t="s">
        <v>366</v>
      </c>
      <c r="D432" s="44" t="s">
        <v>97</v>
      </c>
      <c r="E432" s="44" t="s">
        <v>0</v>
      </c>
      <c r="F432" s="45" t="s">
        <v>456</v>
      </c>
      <c r="G432" s="46">
        <v>365000</v>
      </c>
      <c r="H432" s="46">
        <v>182500</v>
      </c>
      <c r="I432" s="108">
        <f t="shared" si="6"/>
        <v>50</v>
      </c>
    </row>
    <row r="433" spans="1:9">
      <c r="A433" s="34">
        <v>424</v>
      </c>
      <c r="B433" s="44" t="s">
        <v>129</v>
      </c>
      <c r="C433" s="44" t="s">
        <v>367</v>
      </c>
      <c r="D433" s="44" t="s">
        <v>97</v>
      </c>
      <c r="E433" s="44" t="s">
        <v>0</v>
      </c>
      <c r="F433" s="45" t="s">
        <v>370</v>
      </c>
      <c r="G433" s="46">
        <v>365000</v>
      </c>
      <c r="H433" s="46">
        <v>182500</v>
      </c>
      <c r="I433" s="108">
        <f t="shared" si="6"/>
        <v>50</v>
      </c>
    </row>
    <row r="434" spans="1:9" ht="38.25">
      <c r="A434" s="34">
        <v>425</v>
      </c>
      <c r="B434" s="44" t="s">
        <v>129</v>
      </c>
      <c r="C434" s="44" t="s">
        <v>367</v>
      </c>
      <c r="D434" s="44" t="s">
        <v>98</v>
      </c>
      <c r="E434" s="44" t="s">
        <v>0</v>
      </c>
      <c r="F434" s="45" t="s">
        <v>677</v>
      </c>
      <c r="G434" s="46">
        <v>365000</v>
      </c>
      <c r="H434" s="46">
        <v>182500</v>
      </c>
      <c r="I434" s="108">
        <f t="shared" si="6"/>
        <v>50</v>
      </c>
    </row>
    <row r="435" spans="1:9" ht="25.5">
      <c r="A435" s="34">
        <v>426</v>
      </c>
      <c r="B435" s="44" t="s">
        <v>129</v>
      </c>
      <c r="C435" s="44" t="s">
        <v>367</v>
      </c>
      <c r="D435" s="44" t="s">
        <v>100</v>
      </c>
      <c r="E435" s="44" t="s">
        <v>0</v>
      </c>
      <c r="F435" s="45" t="s">
        <v>725</v>
      </c>
      <c r="G435" s="46">
        <v>365000</v>
      </c>
      <c r="H435" s="46">
        <v>182500</v>
      </c>
      <c r="I435" s="108">
        <f t="shared" si="6"/>
        <v>50</v>
      </c>
    </row>
    <row r="436" spans="1:9" ht="25.5">
      <c r="A436" s="34">
        <v>427</v>
      </c>
      <c r="B436" s="44" t="s">
        <v>129</v>
      </c>
      <c r="C436" s="44" t="s">
        <v>367</v>
      </c>
      <c r="D436" s="44" t="s">
        <v>21</v>
      </c>
      <c r="E436" s="44" t="s">
        <v>0</v>
      </c>
      <c r="F436" s="45" t="s">
        <v>254</v>
      </c>
      <c r="G436" s="46">
        <v>365000</v>
      </c>
      <c r="H436" s="46">
        <v>182500</v>
      </c>
      <c r="I436" s="108">
        <f t="shared" si="6"/>
        <v>50</v>
      </c>
    </row>
    <row r="437" spans="1:9">
      <c r="A437" s="34">
        <v>428</v>
      </c>
      <c r="B437" s="44" t="s">
        <v>129</v>
      </c>
      <c r="C437" s="44" t="s">
        <v>367</v>
      </c>
      <c r="D437" s="44" t="s">
        <v>21</v>
      </c>
      <c r="E437" s="44" t="s">
        <v>22</v>
      </c>
      <c r="F437" s="45" t="s">
        <v>400</v>
      </c>
      <c r="G437" s="46">
        <v>365000</v>
      </c>
      <c r="H437" s="46">
        <v>182500</v>
      </c>
      <c r="I437" s="108">
        <f t="shared" si="6"/>
        <v>50</v>
      </c>
    </row>
    <row r="438" spans="1:9">
      <c r="A438" s="34">
        <v>429</v>
      </c>
      <c r="B438" s="44" t="s">
        <v>150</v>
      </c>
      <c r="C438" s="44" t="s">
        <v>130</v>
      </c>
      <c r="D438" s="44" t="s">
        <v>97</v>
      </c>
      <c r="E438" s="44" t="s">
        <v>0</v>
      </c>
      <c r="F438" s="45" t="s">
        <v>373</v>
      </c>
      <c r="G438" s="46">
        <v>768199</v>
      </c>
      <c r="H438" s="46">
        <v>402701.46</v>
      </c>
      <c r="I438" s="108">
        <f t="shared" si="6"/>
        <v>52.421502761654203</v>
      </c>
    </row>
    <row r="439" spans="1:9">
      <c r="A439" s="34">
        <v>430</v>
      </c>
      <c r="B439" s="44" t="s">
        <v>150</v>
      </c>
      <c r="C439" s="44" t="s">
        <v>1</v>
      </c>
      <c r="D439" s="44" t="s">
        <v>97</v>
      </c>
      <c r="E439" s="44" t="s">
        <v>0</v>
      </c>
      <c r="F439" s="45" t="s">
        <v>438</v>
      </c>
      <c r="G439" s="46">
        <v>768199</v>
      </c>
      <c r="H439" s="46">
        <v>402701.46</v>
      </c>
      <c r="I439" s="108">
        <f t="shared" si="6"/>
        <v>52.421502761654203</v>
      </c>
    </row>
    <row r="440" spans="1:9" ht="38.25">
      <c r="A440" s="34">
        <v>431</v>
      </c>
      <c r="B440" s="44" t="s">
        <v>150</v>
      </c>
      <c r="C440" s="44" t="s">
        <v>5</v>
      </c>
      <c r="D440" s="44" t="s">
        <v>97</v>
      </c>
      <c r="E440" s="44" t="s">
        <v>0</v>
      </c>
      <c r="F440" s="45" t="s">
        <v>326</v>
      </c>
      <c r="G440" s="46">
        <v>768199</v>
      </c>
      <c r="H440" s="46">
        <v>402701.46</v>
      </c>
      <c r="I440" s="108">
        <f t="shared" si="6"/>
        <v>52.421502761654203</v>
      </c>
    </row>
    <row r="441" spans="1:9">
      <c r="A441" s="34">
        <v>432</v>
      </c>
      <c r="B441" s="44" t="s">
        <v>150</v>
      </c>
      <c r="C441" s="44" t="s">
        <v>5</v>
      </c>
      <c r="D441" s="44" t="s">
        <v>96</v>
      </c>
      <c r="E441" s="44" t="s">
        <v>0</v>
      </c>
      <c r="F441" s="45" t="s">
        <v>239</v>
      </c>
      <c r="G441" s="46">
        <v>768199</v>
      </c>
      <c r="H441" s="46">
        <v>402701.46</v>
      </c>
      <c r="I441" s="108">
        <f t="shared" si="6"/>
        <v>52.421502761654203</v>
      </c>
    </row>
    <row r="442" spans="1:9" ht="25.5">
      <c r="A442" s="34">
        <v>433</v>
      </c>
      <c r="B442" s="44" t="s">
        <v>150</v>
      </c>
      <c r="C442" s="44" t="s">
        <v>5</v>
      </c>
      <c r="D442" s="44" t="s">
        <v>6</v>
      </c>
      <c r="E442" s="44" t="s">
        <v>0</v>
      </c>
      <c r="F442" s="45" t="s">
        <v>242</v>
      </c>
      <c r="G442" s="46">
        <v>768199</v>
      </c>
      <c r="H442" s="46">
        <v>402701.46</v>
      </c>
      <c r="I442" s="108">
        <f t="shared" si="6"/>
        <v>52.421502761654203</v>
      </c>
    </row>
    <row r="443" spans="1:9" ht="25.5">
      <c r="A443" s="34">
        <v>434</v>
      </c>
      <c r="B443" s="44" t="s">
        <v>150</v>
      </c>
      <c r="C443" s="44" t="s">
        <v>5</v>
      </c>
      <c r="D443" s="44" t="s">
        <v>6</v>
      </c>
      <c r="E443" s="44" t="s">
        <v>4</v>
      </c>
      <c r="F443" s="45" t="s">
        <v>241</v>
      </c>
      <c r="G443" s="46">
        <v>677149</v>
      </c>
      <c r="H443" s="46">
        <v>333801.71999999997</v>
      </c>
      <c r="I443" s="108">
        <f t="shared" si="6"/>
        <v>49.295165465798512</v>
      </c>
    </row>
    <row r="444" spans="1:9" ht="25.5">
      <c r="A444" s="34">
        <v>435</v>
      </c>
      <c r="B444" s="44" t="s">
        <v>150</v>
      </c>
      <c r="C444" s="44" t="s">
        <v>5</v>
      </c>
      <c r="D444" s="44" t="s">
        <v>6</v>
      </c>
      <c r="E444" s="44" t="s">
        <v>7</v>
      </c>
      <c r="F444" s="45" t="s">
        <v>243</v>
      </c>
      <c r="G444" s="46">
        <v>91000</v>
      </c>
      <c r="H444" s="46">
        <v>68899.740000000005</v>
      </c>
      <c r="I444" s="108">
        <f t="shared" si="6"/>
        <v>75.713999999999999</v>
      </c>
    </row>
    <row r="445" spans="1:9">
      <c r="A445" s="34">
        <v>436</v>
      </c>
      <c r="B445" s="44" t="s">
        <v>150</v>
      </c>
      <c r="C445" s="44" t="s">
        <v>5</v>
      </c>
      <c r="D445" s="44" t="s">
        <v>6</v>
      </c>
      <c r="E445" s="44" t="s">
        <v>8</v>
      </c>
      <c r="F445" s="45" t="s">
        <v>244</v>
      </c>
      <c r="G445" s="46">
        <v>50</v>
      </c>
      <c r="H445" s="46">
        <v>0</v>
      </c>
      <c r="I445" s="108">
        <f t="shared" si="6"/>
        <v>0</v>
      </c>
    </row>
    <row r="446" spans="1:9">
      <c r="A446" s="34">
        <v>437</v>
      </c>
      <c r="B446" s="44" t="s">
        <v>152</v>
      </c>
      <c r="C446" s="44" t="s">
        <v>130</v>
      </c>
      <c r="D446" s="44" t="s">
        <v>97</v>
      </c>
      <c r="E446" s="44" t="s">
        <v>0</v>
      </c>
      <c r="F446" s="45" t="s">
        <v>327</v>
      </c>
      <c r="G446" s="46">
        <v>2142476</v>
      </c>
      <c r="H446" s="46">
        <v>1235775.3999999999</v>
      </c>
      <c r="I446" s="108">
        <f t="shared" si="6"/>
        <v>57.679777976509413</v>
      </c>
    </row>
    <row r="447" spans="1:9">
      <c r="A447" s="34">
        <v>438</v>
      </c>
      <c r="B447" s="44" t="s">
        <v>152</v>
      </c>
      <c r="C447" s="44" t="s">
        <v>1</v>
      </c>
      <c r="D447" s="44" t="s">
        <v>97</v>
      </c>
      <c r="E447" s="44" t="s">
        <v>0</v>
      </c>
      <c r="F447" s="45" t="s">
        <v>438</v>
      </c>
      <c r="G447" s="46">
        <v>2142476</v>
      </c>
      <c r="H447" s="46">
        <v>1235775.3999999999</v>
      </c>
      <c r="I447" s="108">
        <f t="shared" si="6"/>
        <v>57.679777976509413</v>
      </c>
    </row>
    <row r="448" spans="1:9" ht="25.5">
      <c r="A448" s="34">
        <v>439</v>
      </c>
      <c r="B448" s="44" t="s">
        <v>152</v>
      </c>
      <c r="C448" s="44" t="s">
        <v>10</v>
      </c>
      <c r="D448" s="44" t="s">
        <v>97</v>
      </c>
      <c r="E448" s="44" t="s">
        <v>0</v>
      </c>
      <c r="F448" s="45" t="s">
        <v>328</v>
      </c>
      <c r="G448" s="46">
        <v>2142476</v>
      </c>
      <c r="H448" s="46">
        <v>1235775.3999999999</v>
      </c>
      <c r="I448" s="108">
        <f t="shared" si="6"/>
        <v>57.679777976509413</v>
      </c>
    </row>
    <row r="449" spans="1:9">
      <c r="A449" s="34">
        <v>440</v>
      </c>
      <c r="B449" s="44" t="s">
        <v>152</v>
      </c>
      <c r="C449" s="44" t="s">
        <v>10</v>
      </c>
      <c r="D449" s="44" t="s">
        <v>96</v>
      </c>
      <c r="E449" s="44" t="s">
        <v>0</v>
      </c>
      <c r="F449" s="45" t="s">
        <v>239</v>
      </c>
      <c r="G449" s="46">
        <v>2142476</v>
      </c>
      <c r="H449" s="46">
        <v>1235775.3999999999</v>
      </c>
      <c r="I449" s="108">
        <f t="shared" si="6"/>
        <v>57.679777976509413</v>
      </c>
    </row>
    <row r="450" spans="1:9">
      <c r="A450" s="34">
        <v>441</v>
      </c>
      <c r="B450" s="44" t="s">
        <v>152</v>
      </c>
      <c r="C450" s="44" t="s">
        <v>10</v>
      </c>
      <c r="D450" s="44" t="s">
        <v>11</v>
      </c>
      <c r="E450" s="44" t="s">
        <v>0</v>
      </c>
      <c r="F450" s="45" t="s">
        <v>329</v>
      </c>
      <c r="G450" s="46">
        <v>976378</v>
      </c>
      <c r="H450" s="46">
        <v>690241.13</v>
      </c>
      <c r="I450" s="108">
        <f t="shared" si="6"/>
        <v>70.694047797062197</v>
      </c>
    </row>
    <row r="451" spans="1:9" ht="25.5">
      <c r="A451" s="34">
        <v>442</v>
      </c>
      <c r="B451" s="44" t="s">
        <v>152</v>
      </c>
      <c r="C451" s="44" t="s">
        <v>10</v>
      </c>
      <c r="D451" s="44" t="s">
        <v>11</v>
      </c>
      <c r="E451" s="44" t="s">
        <v>4</v>
      </c>
      <c r="F451" s="45" t="s">
        <v>241</v>
      </c>
      <c r="G451" s="46">
        <v>976378</v>
      </c>
      <c r="H451" s="46">
        <v>690241.13</v>
      </c>
      <c r="I451" s="108">
        <f t="shared" si="6"/>
        <v>70.694047797062197</v>
      </c>
    </row>
    <row r="452" spans="1:9" ht="25.5">
      <c r="A452" s="34">
        <v>443</v>
      </c>
      <c r="B452" s="44" t="s">
        <v>152</v>
      </c>
      <c r="C452" s="44" t="s">
        <v>10</v>
      </c>
      <c r="D452" s="44" t="s">
        <v>6</v>
      </c>
      <c r="E452" s="44" t="s">
        <v>0</v>
      </c>
      <c r="F452" s="45" t="s">
        <v>242</v>
      </c>
      <c r="G452" s="46">
        <v>1166098</v>
      </c>
      <c r="H452" s="46">
        <v>545534.27</v>
      </c>
      <c r="I452" s="108">
        <f t="shared" si="6"/>
        <v>46.782883599834662</v>
      </c>
    </row>
    <row r="453" spans="1:9" ht="25.5">
      <c r="A453" s="34">
        <v>444</v>
      </c>
      <c r="B453" s="44" t="s">
        <v>152</v>
      </c>
      <c r="C453" s="44" t="s">
        <v>10</v>
      </c>
      <c r="D453" s="44" t="s">
        <v>6</v>
      </c>
      <c r="E453" s="44" t="s">
        <v>4</v>
      </c>
      <c r="F453" s="45" t="s">
        <v>241</v>
      </c>
      <c r="G453" s="46">
        <v>817241</v>
      </c>
      <c r="H453" s="46">
        <v>376753.52</v>
      </c>
      <c r="I453" s="108">
        <f t="shared" si="6"/>
        <v>46.100663084695945</v>
      </c>
    </row>
    <row r="454" spans="1:9" ht="25.5">
      <c r="A454" s="34">
        <v>445</v>
      </c>
      <c r="B454" s="44" t="s">
        <v>152</v>
      </c>
      <c r="C454" s="44" t="s">
        <v>10</v>
      </c>
      <c r="D454" s="44" t="s">
        <v>6</v>
      </c>
      <c r="E454" s="44" t="s">
        <v>7</v>
      </c>
      <c r="F454" s="45" t="s">
        <v>243</v>
      </c>
      <c r="G454" s="46">
        <v>348847</v>
      </c>
      <c r="H454" s="46">
        <v>168780.75</v>
      </c>
      <c r="I454" s="108">
        <f t="shared" si="6"/>
        <v>48.382457065705019</v>
      </c>
    </row>
    <row r="455" spans="1:9">
      <c r="A455" s="34">
        <v>446</v>
      </c>
      <c r="B455" s="44" t="s">
        <v>152</v>
      </c>
      <c r="C455" s="44" t="s">
        <v>10</v>
      </c>
      <c r="D455" s="44" t="s">
        <v>6</v>
      </c>
      <c r="E455" s="44" t="s">
        <v>8</v>
      </c>
      <c r="F455" s="45" t="s">
        <v>244</v>
      </c>
      <c r="G455" s="46">
        <v>10</v>
      </c>
      <c r="H455" s="46">
        <v>0</v>
      </c>
      <c r="I455" s="108">
        <f t="shared" si="6"/>
        <v>0</v>
      </c>
    </row>
    <row r="456" spans="1:9">
      <c r="A456" s="34">
        <v>447</v>
      </c>
      <c r="B456" s="44" t="s">
        <v>154</v>
      </c>
      <c r="C456" s="44" t="s">
        <v>130</v>
      </c>
      <c r="D456" s="44" t="s">
        <v>97</v>
      </c>
      <c r="E456" s="44" t="s">
        <v>0</v>
      </c>
      <c r="F456" s="45" t="s">
        <v>568</v>
      </c>
      <c r="G456" s="46">
        <v>5435540</v>
      </c>
      <c r="H456" s="46">
        <v>2969510.34</v>
      </c>
      <c r="I456" s="108">
        <f t="shared" si="6"/>
        <v>54.63137682732534</v>
      </c>
    </row>
    <row r="457" spans="1:9">
      <c r="A457" s="34">
        <v>448</v>
      </c>
      <c r="B457" s="44" t="s">
        <v>154</v>
      </c>
      <c r="C457" s="44" t="s">
        <v>1</v>
      </c>
      <c r="D457" s="44" t="s">
        <v>97</v>
      </c>
      <c r="E457" s="44" t="s">
        <v>0</v>
      </c>
      <c r="F457" s="45" t="s">
        <v>438</v>
      </c>
      <c r="G457" s="46">
        <v>5435540</v>
      </c>
      <c r="H457" s="46">
        <v>2969510.34</v>
      </c>
      <c r="I457" s="108">
        <f t="shared" si="6"/>
        <v>54.63137682732534</v>
      </c>
    </row>
    <row r="458" spans="1:9" ht="25.5">
      <c r="A458" s="34">
        <v>449</v>
      </c>
      <c r="B458" s="44" t="s">
        <v>154</v>
      </c>
      <c r="C458" s="44" t="s">
        <v>10</v>
      </c>
      <c r="D458" s="44" t="s">
        <v>97</v>
      </c>
      <c r="E458" s="44" t="s">
        <v>0</v>
      </c>
      <c r="F458" s="45" t="s">
        <v>328</v>
      </c>
      <c r="G458" s="46">
        <v>5435540</v>
      </c>
      <c r="H458" s="46">
        <v>2969510.34</v>
      </c>
      <c r="I458" s="108">
        <f t="shared" si="6"/>
        <v>54.63137682732534</v>
      </c>
    </row>
    <row r="459" spans="1:9">
      <c r="A459" s="34">
        <v>450</v>
      </c>
      <c r="B459" s="44" t="s">
        <v>154</v>
      </c>
      <c r="C459" s="44" t="s">
        <v>10</v>
      </c>
      <c r="D459" s="44" t="s">
        <v>96</v>
      </c>
      <c r="E459" s="44" t="s">
        <v>0</v>
      </c>
      <c r="F459" s="45" t="s">
        <v>239</v>
      </c>
      <c r="G459" s="46">
        <v>5435540</v>
      </c>
      <c r="H459" s="46">
        <v>2969510.34</v>
      </c>
      <c r="I459" s="108">
        <f t="shared" ref="I459:I464" si="7">H459/G459*100</f>
        <v>54.63137682732534</v>
      </c>
    </row>
    <row r="460" spans="1:9" ht="25.5">
      <c r="A460" s="34">
        <v>451</v>
      </c>
      <c r="B460" s="44" t="s">
        <v>154</v>
      </c>
      <c r="C460" s="44" t="s">
        <v>10</v>
      </c>
      <c r="D460" s="44" t="s">
        <v>6</v>
      </c>
      <c r="E460" s="44" t="s">
        <v>0</v>
      </c>
      <c r="F460" s="45" t="s">
        <v>242</v>
      </c>
      <c r="G460" s="46">
        <v>5435540</v>
      </c>
      <c r="H460" s="46">
        <v>2969510.34</v>
      </c>
      <c r="I460" s="108">
        <f t="shared" si="7"/>
        <v>54.63137682732534</v>
      </c>
    </row>
    <row r="461" spans="1:9" ht="25.5">
      <c r="A461" s="34">
        <v>452</v>
      </c>
      <c r="B461" s="44" t="s">
        <v>154</v>
      </c>
      <c r="C461" s="44" t="s">
        <v>10</v>
      </c>
      <c r="D461" s="44" t="s">
        <v>6</v>
      </c>
      <c r="E461" s="44" t="s">
        <v>4</v>
      </c>
      <c r="F461" s="45" t="s">
        <v>241</v>
      </c>
      <c r="G461" s="46">
        <v>4478774</v>
      </c>
      <c r="H461" s="46">
        <v>2148020.34</v>
      </c>
      <c r="I461" s="108">
        <f t="shared" si="7"/>
        <v>47.960007359156762</v>
      </c>
    </row>
    <row r="462" spans="1:9" ht="25.5">
      <c r="A462" s="34">
        <v>453</v>
      </c>
      <c r="B462" s="44" t="s">
        <v>154</v>
      </c>
      <c r="C462" s="44" t="s">
        <v>10</v>
      </c>
      <c r="D462" s="44" t="s">
        <v>6</v>
      </c>
      <c r="E462" s="44" t="s">
        <v>7</v>
      </c>
      <c r="F462" s="45" t="s">
        <v>243</v>
      </c>
      <c r="G462" s="46">
        <v>956716</v>
      </c>
      <c r="H462" s="46">
        <v>821490</v>
      </c>
      <c r="I462" s="108">
        <f t="shared" si="7"/>
        <v>85.865606930374327</v>
      </c>
    </row>
    <row r="463" spans="1:9">
      <c r="A463" s="110">
        <v>454</v>
      </c>
      <c r="B463" s="111" t="s">
        <v>154</v>
      </c>
      <c r="C463" s="111" t="s">
        <v>10</v>
      </c>
      <c r="D463" s="111" t="s">
        <v>6</v>
      </c>
      <c r="E463" s="111" t="s">
        <v>8</v>
      </c>
      <c r="F463" s="112" t="s">
        <v>244</v>
      </c>
      <c r="G463" s="113">
        <v>50</v>
      </c>
      <c r="H463" s="113">
        <v>0</v>
      </c>
      <c r="I463" s="114">
        <f t="shared" si="7"/>
        <v>0</v>
      </c>
    </row>
    <row r="464" spans="1:9" s="33" customFormat="1">
      <c r="A464" s="34">
        <v>455</v>
      </c>
      <c r="B464" s="141" t="s">
        <v>237</v>
      </c>
      <c r="C464" s="141"/>
      <c r="D464" s="141"/>
      <c r="E464" s="141"/>
      <c r="F464" s="141"/>
      <c r="G464" s="115">
        <v>977729350.54999995</v>
      </c>
      <c r="H464" s="115">
        <v>470649201.17000002</v>
      </c>
      <c r="I464" s="109">
        <f t="shared" si="7"/>
        <v>48.136961512431512</v>
      </c>
    </row>
  </sheetData>
  <autoFilter ref="G1:I9">
    <filterColumn colId="0" showButton="0"/>
    <filterColumn colId="1" showButton="0"/>
  </autoFilter>
  <mergeCells count="17">
    <mergeCell ref="E7:E9"/>
    <mergeCell ref="B464:F464"/>
    <mergeCell ref="G2:I2"/>
    <mergeCell ref="G3:I3"/>
    <mergeCell ref="G4:I4"/>
    <mergeCell ref="G1:I1"/>
    <mergeCell ref="F7:F9"/>
    <mergeCell ref="G7:G9"/>
    <mergeCell ref="H7:I7"/>
    <mergeCell ref="H8:H9"/>
    <mergeCell ref="I8:I9"/>
    <mergeCell ref="F6:G6"/>
    <mergeCell ref="A5:I5"/>
    <mergeCell ref="A7:A9"/>
    <mergeCell ref="B7:B9"/>
    <mergeCell ref="C7:C9"/>
    <mergeCell ref="D7:D9"/>
  </mergeCells>
  <pageMargins left="0.78740157480314965" right="0.39370078740157483" top="0.39370078740157483" bottom="0.39370078740157483" header="0.31496062992125984" footer="0.31496062992125984"/>
  <pageSetup paperSize="9" scale="69" firstPageNumber="11" fitToHeight="0"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sheetPr>
    <tabColor theme="0" tint="-4.9989318521683403E-2"/>
    <pageSetUpPr fitToPage="1"/>
  </sheetPr>
  <dimension ref="A1:E16"/>
  <sheetViews>
    <sheetView view="pageBreakPreview" zoomScaleSheetLayoutView="100" workbookViewId="0">
      <selection activeCell="C4" sqref="C4:E4"/>
    </sheetView>
  </sheetViews>
  <sheetFormatPr defaultRowHeight="12.75"/>
  <cols>
    <col min="1" max="1" width="36.5703125" style="18" customWidth="1"/>
    <col min="2" max="2" width="26" style="18" customWidth="1"/>
    <col min="3" max="3" width="17.5703125" style="18" bestFit="1" customWidth="1"/>
    <col min="4" max="4" width="16.140625" style="18" bestFit="1" customWidth="1"/>
    <col min="5" max="5" width="10.42578125" style="18" customWidth="1"/>
    <col min="6" max="16384" width="9.140625" style="18"/>
  </cols>
  <sheetData>
    <row r="1" spans="1:5">
      <c r="A1" s="17"/>
      <c r="B1" s="17"/>
      <c r="C1" s="139" t="s">
        <v>352</v>
      </c>
      <c r="D1" s="139"/>
      <c r="E1" s="139"/>
    </row>
    <row r="2" spans="1:5">
      <c r="A2" s="17"/>
      <c r="B2" s="17"/>
      <c r="C2" s="139" t="s">
        <v>493</v>
      </c>
      <c r="D2" s="139"/>
      <c r="E2" s="139"/>
    </row>
    <row r="3" spans="1:5">
      <c r="A3" s="17"/>
      <c r="B3" s="17"/>
      <c r="C3" s="139" t="s">
        <v>234</v>
      </c>
      <c r="D3" s="139"/>
      <c r="E3" s="139"/>
    </row>
    <row r="4" spans="1:5" ht="12.75" customHeight="1">
      <c r="A4" s="17"/>
      <c r="B4" s="17"/>
      <c r="C4" s="122" t="s">
        <v>793</v>
      </c>
      <c r="D4" s="122"/>
      <c r="E4" s="122"/>
    </row>
    <row r="6" spans="1:5" ht="14.25">
      <c r="A6" s="150" t="s">
        <v>742</v>
      </c>
      <c r="B6" s="150"/>
      <c r="C6" s="150"/>
      <c r="D6" s="150"/>
      <c r="E6" s="150"/>
    </row>
    <row r="7" spans="1:5">
      <c r="A7" s="19"/>
      <c r="B7" s="20"/>
      <c r="C7" s="21"/>
    </row>
    <row r="8" spans="1:5" ht="24" customHeight="1">
      <c r="A8" s="148" t="s">
        <v>159</v>
      </c>
      <c r="B8" s="148" t="s">
        <v>160</v>
      </c>
      <c r="C8" s="148" t="s">
        <v>235</v>
      </c>
      <c r="D8" s="151" t="s">
        <v>344</v>
      </c>
      <c r="E8" s="152"/>
    </row>
    <row r="9" spans="1:5" ht="24.75" customHeight="1">
      <c r="A9" s="149"/>
      <c r="B9" s="149"/>
      <c r="C9" s="149"/>
      <c r="D9" s="22" t="s">
        <v>345</v>
      </c>
      <c r="E9" s="22" t="s">
        <v>346</v>
      </c>
    </row>
    <row r="10" spans="1:5" s="25" customFormat="1" ht="38.25">
      <c r="A10" s="23" t="s">
        <v>788</v>
      </c>
      <c r="B10" s="24" t="s">
        <v>494</v>
      </c>
      <c r="C10" s="118">
        <f>C11+C12</f>
        <v>0</v>
      </c>
      <c r="D10" s="118">
        <f>D11+D12</f>
        <v>0</v>
      </c>
      <c r="E10" s="118" t="s">
        <v>635</v>
      </c>
    </row>
    <row r="11" spans="1:5" ht="51">
      <c r="A11" s="26" t="s">
        <v>789</v>
      </c>
      <c r="B11" s="27" t="s">
        <v>495</v>
      </c>
      <c r="C11" s="119">
        <v>0</v>
      </c>
      <c r="D11" s="119">
        <v>0</v>
      </c>
      <c r="E11" s="119" t="s">
        <v>635</v>
      </c>
    </row>
    <row r="12" spans="1:5" ht="35.25" customHeight="1">
      <c r="A12" s="26" t="s">
        <v>790</v>
      </c>
      <c r="B12" s="27" t="s">
        <v>496</v>
      </c>
      <c r="C12" s="119">
        <v>0</v>
      </c>
      <c r="D12" s="119">
        <v>0</v>
      </c>
      <c r="E12" s="119" t="s">
        <v>635</v>
      </c>
    </row>
    <row r="13" spans="1:5" ht="25.5">
      <c r="A13" s="28" t="s">
        <v>791</v>
      </c>
      <c r="B13" s="24" t="s">
        <v>497</v>
      </c>
      <c r="C13" s="118">
        <f>C14+C15</f>
        <v>38906220.629999995</v>
      </c>
      <c r="D13" s="118">
        <f>D14+D15</f>
        <v>-140152567.17000008</v>
      </c>
      <c r="E13" s="120">
        <f t="shared" ref="E13:E16" si="0">D13/C13*100</f>
        <v>-360.23176988291317</v>
      </c>
    </row>
    <row r="14" spans="1:5" ht="25.5">
      <c r="A14" s="26" t="s">
        <v>498</v>
      </c>
      <c r="B14" s="27" t="s">
        <v>499</v>
      </c>
      <c r="C14" s="119">
        <v>-938823129.91999996</v>
      </c>
      <c r="D14" s="116">
        <v>-643219094.57000005</v>
      </c>
      <c r="E14" s="121">
        <f t="shared" si="0"/>
        <v>68.513341232316122</v>
      </c>
    </row>
    <row r="15" spans="1:5" ht="25.5">
      <c r="A15" s="26" t="s">
        <v>500</v>
      </c>
      <c r="B15" s="27" t="s">
        <v>501</v>
      </c>
      <c r="C15" s="119">
        <v>977729350.54999995</v>
      </c>
      <c r="D15" s="117">
        <v>503066527.39999998</v>
      </c>
      <c r="E15" s="121">
        <f t="shared" si="0"/>
        <v>51.452534090033311</v>
      </c>
    </row>
    <row r="16" spans="1:5" ht="25.5">
      <c r="A16" s="28" t="s">
        <v>502</v>
      </c>
      <c r="B16" s="24"/>
      <c r="C16" s="118">
        <f>C10+C13</f>
        <v>38906220.629999995</v>
      </c>
      <c r="D16" s="118">
        <f>D10+D13</f>
        <v>-140152567.17000008</v>
      </c>
      <c r="E16" s="120">
        <f t="shared" si="0"/>
        <v>-360.23176988291317</v>
      </c>
    </row>
  </sheetData>
  <mergeCells count="9">
    <mergeCell ref="A8:A9"/>
    <mergeCell ref="B8:B9"/>
    <mergeCell ref="C8:C9"/>
    <mergeCell ref="A6:E6"/>
    <mergeCell ref="C1:E1"/>
    <mergeCell ref="C2:E2"/>
    <mergeCell ref="C3:E3"/>
    <mergeCell ref="C4:E4"/>
    <mergeCell ref="D8:E8"/>
  </mergeCells>
  <pageMargins left="0.78740157480314965" right="0.39370078740157483" top="0.39370078740157483" bottom="0.39370078740157483" header="0.31496062992125984" footer="0.31496062992125984"/>
  <pageSetup paperSize="9" scale="86" firstPageNumber="22" orientation="portrait"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sheetPr>
    <tabColor theme="0" tint="-4.9989318521683403E-2"/>
    <pageSetUpPr fitToPage="1"/>
  </sheetPr>
  <dimension ref="A1:E47"/>
  <sheetViews>
    <sheetView tabSelected="1" view="pageBreakPreview" zoomScaleSheetLayoutView="100" workbookViewId="0">
      <selection activeCell="C4" sqref="C4:E4"/>
    </sheetView>
  </sheetViews>
  <sheetFormatPr defaultRowHeight="12.75" outlineLevelRow="1"/>
  <cols>
    <col min="1" max="1" width="65.7109375" style="37" customWidth="1"/>
    <col min="2" max="2" width="12.140625" style="37" customWidth="1"/>
    <col min="3" max="3" width="13.42578125" style="37" customWidth="1"/>
    <col min="4" max="4" width="12.85546875" style="30" customWidth="1"/>
    <col min="5" max="5" width="8.42578125" style="30" customWidth="1"/>
    <col min="6" max="16384" width="9.140625" style="30"/>
  </cols>
  <sheetData>
    <row r="1" spans="1:5">
      <c r="C1" s="139" t="s">
        <v>353</v>
      </c>
      <c r="D1" s="139"/>
      <c r="E1" s="139"/>
    </row>
    <row r="2" spans="1:5">
      <c r="B2" s="38"/>
      <c r="C2" s="139" t="s">
        <v>233</v>
      </c>
      <c r="D2" s="139"/>
      <c r="E2" s="139"/>
    </row>
    <row r="3" spans="1:5">
      <c r="B3" s="38"/>
      <c r="C3" s="139" t="s">
        <v>234</v>
      </c>
      <c r="D3" s="139"/>
      <c r="E3" s="139"/>
    </row>
    <row r="4" spans="1:5" ht="24.75" customHeight="1">
      <c r="B4" s="38"/>
      <c r="C4" s="122" t="s">
        <v>793</v>
      </c>
      <c r="D4" s="122"/>
      <c r="E4" s="122"/>
    </row>
    <row r="5" spans="1:5" ht="42.75" customHeight="1">
      <c r="A5" s="155" t="s">
        <v>792</v>
      </c>
      <c r="B5" s="155"/>
      <c r="C5" s="155"/>
      <c r="D5" s="155"/>
      <c r="E5" s="155"/>
    </row>
    <row r="6" spans="1:5">
      <c r="A6" s="156"/>
      <c r="B6" s="156"/>
      <c r="C6" s="156"/>
    </row>
    <row r="7" spans="1:5" ht="19.5" customHeight="1">
      <c r="A7" s="159" t="s">
        <v>159</v>
      </c>
      <c r="B7" s="159" t="s">
        <v>126</v>
      </c>
      <c r="C7" s="159" t="s">
        <v>236</v>
      </c>
      <c r="D7" s="157" t="s">
        <v>347</v>
      </c>
      <c r="E7" s="158"/>
    </row>
    <row r="8" spans="1:5" ht="28.5" customHeight="1">
      <c r="A8" s="159"/>
      <c r="B8" s="159"/>
      <c r="C8" s="159"/>
      <c r="D8" s="78" t="s">
        <v>345</v>
      </c>
      <c r="E8" s="39" t="s">
        <v>348</v>
      </c>
    </row>
    <row r="9" spans="1:5" ht="38.25">
      <c r="A9" s="45" t="s">
        <v>726</v>
      </c>
      <c r="B9" s="44" t="s">
        <v>98</v>
      </c>
      <c r="C9" s="46">
        <v>54291621.939999998</v>
      </c>
      <c r="D9" s="46">
        <v>18740625.84</v>
      </c>
      <c r="E9" s="40">
        <f>D9/C9*100</f>
        <v>34.518449017255499</v>
      </c>
    </row>
    <row r="10" spans="1:5" ht="25.5" outlineLevel="1">
      <c r="A10" s="45" t="s">
        <v>465</v>
      </c>
      <c r="B10" s="44" t="s">
        <v>99</v>
      </c>
      <c r="C10" s="46">
        <v>475600</v>
      </c>
      <c r="D10" s="46">
        <v>352543.51</v>
      </c>
      <c r="E10" s="40">
        <f t="shared" ref="E10:E47" si="0">D10/C10*100</f>
        <v>74.126053406223718</v>
      </c>
    </row>
    <row r="11" spans="1:5" ht="25.5" outlineLevel="1">
      <c r="A11" s="45" t="s">
        <v>727</v>
      </c>
      <c r="B11" s="44" t="s">
        <v>100</v>
      </c>
      <c r="C11" s="46">
        <v>365000</v>
      </c>
      <c r="D11" s="46">
        <v>182500</v>
      </c>
      <c r="E11" s="40">
        <f t="shared" si="0"/>
        <v>50</v>
      </c>
    </row>
    <row r="12" spans="1:5" ht="38.25" outlineLevel="1">
      <c r="A12" s="45" t="s">
        <v>466</v>
      </c>
      <c r="B12" s="44" t="s">
        <v>101</v>
      </c>
      <c r="C12" s="46">
        <v>100600</v>
      </c>
      <c r="D12" s="46">
        <v>51064</v>
      </c>
      <c r="E12" s="40">
        <f t="shared" si="0"/>
        <v>50.759443339960242</v>
      </c>
    </row>
    <row r="13" spans="1:5" ht="25.5">
      <c r="A13" s="45" t="s">
        <v>728</v>
      </c>
      <c r="B13" s="44" t="s">
        <v>102</v>
      </c>
      <c r="C13" s="46">
        <v>1167510.69</v>
      </c>
      <c r="D13" s="46">
        <v>659900.92000000004</v>
      </c>
      <c r="E13" s="40">
        <f t="shared" si="0"/>
        <v>56.522045207140678</v>
      </c>
    </row>
    <row r="14" spans="1:5" ht="38.25">
      <c r="A14" s="45" t="s">
        <v>467</v>
      </c>
      <c r="B14" s="44" t="s">
        <v>103</v>
      </c>
      <c r="C14" s="46">
        <v>150000</v>
      </c>
      <c r="D14" s="46">
        <v>0</v>
      </c>
      <c r="E14" s="40">
        <f t="shared" si="0"/>
        <v>0</v>
      </c>
    </row>
    <row r="15" spans="1:5" ht="25.5">
      <c r="A15" s="45" t="s">
        <v>330</v>
      </c>
      <c r="B15" s="44" t="s">
        <v>104</v>
      </c>
      <c r="C15" s="46">
        <v>314169</v>
      </c>
      <c r="D15" s="46">
        <v>104400.82</v>
      </c>
      <c r="E15" s="40">
        <f t="shared" si="0"/>
        <v>33.230783431847193</v>
      </c>
    </row>
    <row r="16" spans="1:5" ht="25.5">
      <c r="A16" s="45" t="s">
        <v>468</v>
      </c>
      <c r="B16" s="44" t="s">
        <v>105</v>
      </c>
      <c r="C16" s="46">
        <v>70000</v>
      </c>
      <c r="D16" s="46">
        <v>30000</v>
      </c>
      <c r="E16" s="40">
        <f t="shared" si="0"/>
        <v>42.857142857142854</v>
      </c>
    </row>
    <row r="17" spans="1:5" ht="25.5">
      <c r="A17" s="45" t="s">
        <v>469</v>
      </c>
      <c r="B17" s="44" t="s">
        <v>106</v>
      </c>
      <c r="C17" s="46">
        <v>14000</v>
      </c>
      <c r="D17" s="46">
        <v>14000</v>
      </c>
      <c r="E17" s="40">
        <f t="shared" si="0"/>
        <v>100</v>
      </c>
    </row>
    <row r="18" spans="1:5" ht="25.5">
      <c r="A18" s="45" t="s">
        <v>470</v>
      </c>
      <c r="B18" s="44" t="s">
        <v>107</v>
      </c>
      <c r="C18" s="46">
        <v>1582754.04</v>
      </c>
      <c r="D18" s="46">
        <v>197919.62</v>
      </c>
      <c r="E18" s="40">
        <f t="shared" si="0"/>
        <v>12.504761636874417</v>
      </c>
    </row>
    <row r="19" spans="1:5" ht="25.5">
      <c r="A19" s="45" t="s">
        <v>471</v>
      </c>
      <c r="B19" s="44" t="s">
        <v>108</v>
      </c>
      <c r="C19" s="46">
        <v>250245.96</v>
      </c>
      <c r="D19" s="46">
        <v>113882.51</v>
      </c>
      <c r="E19" s="40">
        <f t="shared" si="0"/>
        <v>45.508231181834063</v>
      </c>
    </row>
    <row r="20" spans="1:5" ht="15" customHeight="1">
      <c r="A20" s="45" t="s">
        <v>412</v>
      </c>
      <c r="B20" s="44" t="s">
        <v>109</v>
      </c>
      <c r="C20" s="46">
        <v>1772462.61</v>
      </c>
      <c r="D20" s="46">
        <v>1140604.6299999999</v>
      </c>
      <c r="E20" s="40">
        <f t="shared" si="0"/>
        <v>64.351407108102549</v>
      </c>
    </row>
    <row r="21" spans="1:5" ht="25.5">
      <c r="A21" s="45" t="s">
        <v>729</v>
      </c>
      <c r="B21" s="44" t="s">
        <v>686</v>
      </c>
      <c r="C21" s="46">
        <v>4583039.01</v>
      </c>
      <c r="D21" s="46">
        <v>351643.29</v>
      </c>
      <c r="E21" s="40">
        <f t="shared" si="0"/>
        <v>7.6727099471055995</v>
      </c>
    </row>
    <row r="22" spans="1:5" ht="29.25" customHeight="1">
      <c r="A22" s="45" t="s">
        <v>569</v>
      </c>
      <c r="B22" s="44" t="s">
        <v>506</v>
      </c>
      <c r="C22" s="46">
        <v>33039326.629999999</v>
      </c>
      <c r="D22" s="46">
        <v>10604209.57</v>
      </c>
      <c r="E22" s="40">
        <f t="shared" si="0"/>
        <v>32.095719409642221</v>
      </c>
    </row>
    <row r="23" spans="1:5" ht="28.5" customHeight="1">
      <c r="A23" s="45" t="s">
        <v>332</v>
      </c>
      <c r="B23" s="44" t="s">
        <v>111</v>
      </c>
      <c r="C23" s="46">
        <v>300000</v>
      </c>
      <c r="D23" s="46">
        <v>145700</v>
      </c>
      <c r="E23" s="40">
        <f t="shared" si="0"/>
        <v>48.56666666666667</v>
      </c>
    </row>
    <row r="24" spans="1:5" ht="29.25" customHeight="1">
      <c r="A24" s="45" t="s">
        <v>521</v>
      </c>
      <c r="B24" s="44" t="s">
        <v>110</v>
      </c>
      <c r="C24" s="46">
        <v>6597693</v>
      </c>
      <c r="D24" s="46">
        <v>3361410.3</v>
      </c>
      <c r="E24" s="40">
        <f t="shared" si="0"/>
        <v>50.948267826344754</v>
      </c>
    </row>
    <row r="25" spans="1:5" ht="38.25">
      <c r="A25" s="45" t="s">
        <v>410</v>
      </c>
      <c r="B25" s="44" t="s">
        <v>386</v>
      </c>
      <c r="C25" s="46">
        <v>3243186</v>
      </c>
      <c r="D25" s="46">
        <v>1325846.67</v>
      </c>
      <c r="E25" s="40">
        <f t="shared" si="0"/>
        <v>40.880993874541879</v>
      </c>
    </row>
    <row r="26" spans="1:5" ht="25.5">
      <c r="A26" s="45" t="s">
        <v>331</v>
      </c>
      <c r="B26" s="44" t="s">
        <v>509</v>
      </c>
      <c r="C26" s="46">
        <v>266035</v>
      </c>
      <c r="D26" s="46">
        <v>105000</v>
      </c>
      <c r="E26" s="40">
        <f t="shared" si="0"/>
        <v>39.468490988027895</v>
      </c>
    </row>
    <row r="27" spans="1:5" ht="38.25">
      <c r="A27" s="45" t="s">
        <v>730</v>
      </c>
      <c r="B27" s="44" t="s">
        <v>112</v>
      </c>
      <c r="C27" s="46">
        <v>383103376.41000003</v>
      </c>
      <c r="D27" s="46">
        <v>172343289.06</v>
      </c>
      <c r="E27" s="40">
        <f t="shared" si="0"/>
        <v>44.98610549324863</v>
      </c>
    </row>
    <row r="28" spans="1:5">
      <c r="A28" s="45" t="s">
        <v>731</v>
      </c>
      <c r="B28" s="44" t="s">
        <v>698</v>
      </c>
      <c r="C28" s="46">
        <v>14184700</v>
      </c>
      <c r="D28" s="46">
        <v>3483785.65</v>
      </c>
      <c r="E28" s="40">
        <f t="shared" si="0"/>
        <v>24.560164472988504</v>
      </c>
    </row>
    <row r="29" spans="1:5" ht="25.5">
      <c r="A29" s="45" t="s">
        <v>787</v>
      </c>
      <c r="B29" s="44" t="s">
        <v>781</v>
      </c>
      <c r="C29" s="46">
        <v>3894218</v>
      </c>
      <c r="D29" s="46">
        <v>50000</v>
      </c>
      <c r="E29" s="40">
        <f t="shared" si="0"/>
        <v>1.2839548273876809</v>
      </c>
    </row>
    <row r="30" spans="1:5" ht="25.5">
      <c r="A30" s="45" t="s">
        <v>333</v>
      </c>
      <c r="B30" s="44" t="s">
        <v>113</v>
      </c>
      <c r="C30" s="46">
        <v>166426569.08000001</v>
      </c>
      <c r="D30" s="46">
        <v>37551804.590000004</v>
      </c>
      <c r="E30" s="40">
        <f t="shared" si="0"/>
        <v>22.563587531477101</v>
      </c>
    </row>
    <row r="31" spans="1:5" ht="25.5">
      <c r="A31" s="45" t="s">
        <v>472</v>
      </c>
      <c r="B31" s="44" t="s">
        <v>114</v>
      </c>
      <c r="C31" s="46">
        <v>6528339</v>
      </c>
      <c r="D31" s="46">
        <v>2673699</v>
      </c>
      <c r="E31" s="40">
        <f t="shared" si="0"/>
        <v>40.955272083756675</v>
      </c>
    </row>
    <row r="32" spans="1:5">
      <c r="A32" s="45" t="s">
        <v>411</v>
      </c>
      <c r="B32" s="44" t="s">
        <v>390</v>
      </c>
      <c r="C32" s="46">
        <v>2000000</v>
      </c>
      <c r="D32" s="46">
        <v>1999790.4</v>
      </c>
      <c r="E32" s="40">
        <f t="shared" si="0"/>
        <v>99.989519999999999</v>
      </c>
    </row>
    <row r="33" spans="1:5" ht="25.5">
      <c r="A33" s="45" t="s">
        <v>334</v>
      </c>
      <c r="B33" s="44" t="s">
        <v>115</v>
      </c>
      <c r="C33" s="46">
        <v>35444300</v>
      </c>
      <c r="D33" s="46">
        <v>19516565.829999998</v>
      </c>
      <c r="E33" s="40">
        <f t="shared" si="0"/>
        <v>55.062635825788632</v>
      </c>
    </row>
    <row r="34" spans="1:5">
      <c r="A34" s="45" t="s">
        <v>522</v>
      </c>
      <c r="B34" s="44" t="s">
        <v>508</v>
      </c>
      <c r="C34" s="46">
        <v>154625250.33000001</v>
      </c>
      <c r="D34" s="46">
        <v>107067643.59</v>
      </c>
      <c r="E34" s="40">
        <f t="shared" si="0"/>
        <v>69.243311400626396</v>
      </c>
    </row>
    <row r="35" spans="1:5" ht="25.5">
      <c r="A35" s="45" t="s">
        <v>732</v>
      </c>
      <c r="B35" s="44" t="s">
        <v>116</v>
      </c>
      <c r="C35" s="46">
        <v>332950882</v>
      </c>
      <c r="D35" s="46">
        <v>172586154.21000001</v>
      </c>
      <c r="E35" s="40">
        <f t="shared" si="0"/>
        <v>51.835319724427094</v>
      </c>
    </row>
    <row r="36" spans="1:5" ht="25.5">
      <c r="A36" s="45" t="s">
        <v>335</v>
      </c>
      <c r="B36" s="44" t="s">
        <v>118</v>
      </c>
      <c r="C36" s="46">
        <v>120104616</v>
      </c>
      <c r="D36" s="46">
        <v>61510214</v>
      </c>
      <c r="E36" s="40">
        <f t="shared" si="0"/>
        <v>51.21386342053664</v>
      </c>
    </row>
    <row r="37" spans="1:5" ht="25.5">
      <c r="A37" s="45" t="s">
        <v>336</v>
      </c>
      <c r="B37" s="44" t="s">
        <v>117</v>
      </c>
      <c r="C37" s="46">
        <v>124391490</v>
      </c>
      <c r="D37" s="46">
        <v>67907943.609999999</v>
      </c>
      <c r="E37" s="40">
        <f t="shared" si="0"/>
        <v>54.592113664688803</v>
      </c>
    </row>
    <row r="38" spans="1:5" ht="25.5">
      <c r="A38" s="45" t="s">
        <v>337</v>
      </c>
      <c r="B38" s="44" t="s">
        <v>119</v>
      </c>
      <c r="C38" s="46">
        <v>47401935</v>
      </c>
      <c r="D38" s="46">
        <v>25006489</v>
      </c>
      <c r="E38" s="40">
        <f t="shared" si="0"/>
        <v>52.754152335764346</v>
      </c>
    </row>
    <row r="39" spans="1:5" ht="31.5" customHeight="1">
      <c r="A39" s="45" t="s">
        <v>338</v>
      </c>
      <c r="B39" s="44" t="s">
        <v>120</v>
      </c>
      <c r="C39" s="46">
        <v>9882459</v>
      </c>
      <c r="D39" s="46">
        <v>9004965</v>
      </c>
      <c r="E39" s="40">
        <f t="shared" si="0"/>
        <v>91.120691722576325</v>
      </c>
    </row>
    <row r="40" spans="1:5" ht="30.75" customHeight="1">
      <c r="A40" s="45" t="s">
        <v>339</v>
      </c>
      <c r="B40" s="44" t="s">
        <v>121</v>
      </c>
      <c r="C40" s="46">
        <v>23617895</v>
      </c>
      <c r="D40" s="46">
        <v>4592366.5999999996</v>
      </c>
      <c r="E40" s="40">
        <f t="shared" si="0"/>
        <v>19.444436517310283</v>
      </c>
    </row>
    <row r="41" spans="1:5" ht="29.25" customHeight="1">
      <c r="A41" s="45" t="s">
        <v>341</v>
      </c>
      <c r="B41" s="44" t="s">
        <v>543</v>
      </c>
      <c r="C41" s="46">
        <v>7552487</v>
      </c>
      <c r="D41" s="46">
        <v>4564176</v>
      </c>
      <c r="E41" s="40">
        <f t="shared" si="0"/>
        <v>60.432755461876333</v>
      </c>
    </row>
    <row r="42" spans="1:5" ht="30" customHeight="1">
      <c r="A42" s="45" t="s">
        <v>733</v>
      </c>
      <c r="B42" s="44" t="s">
        <v>122</v>
      </c>
      <c r="C42" s="46">
        <v>49685408</v>
      </c>
      <c r="D42" s="46">
        <v>25515571.5</v>
      </c>
      <c r="E42" s="40">
        <f t="shared" si="0"/>
        <v>51.354255760564548</v>
      </c>
    </row>
    <row r="43" spans="1:5" ht="25.5">
      <c r="A43" s="45" t="s">
        <v>340</v>
      </c>
      <c r="B43" s="44" t="s">
        <v>123</v>
      </c>
      <c r="C43" s="46">
        <v>33590857</v>
      </c>
      <c r="D43" s="46">
        <v>16217410.93</v>
      </c>
      <c r="E43" s="40">
        <f t="shared" si="0"/>
        <v>48.279241372138856</v>
      </c>
    </row>
    <row r="44" spans="1:5" ht="25.5">
      <c r="A44" s="45" t="s">
        <v>734</v>
      </c>
      <c r="B44" s="44" t="s">
        <v>124</v>
      </c>
      <c r="C44" s="46">
        <v>11654670</v>
      </c>
      <c r="D44" s="46">
        <v>5820300</v>
      </c>
      <c r="E44" s="40">
        <f t="shared" si="0"/>
        <v>49.93963793054629</v>
      </c>
    </row>
    <row r="45" spans="1:5" s="33" customFormat="1">
      <c r="A45" s="45" t="s">
        <v>342</v>
      </c>
      <c r="B45" s="44" t="s">
        <v>125</v>
      </c>
      <c r="C45" s="46">
        <v>4439881</v>
      </c>
      <c r="D45" s="46">
        <v>3477860.57</v>
      </c>
      <c r="E45" s="40">
        <f t="shared" si="0"/>
        <v>78.332292464595326</v>
      </c>
    </row>
    <row r="46" spans="1:5" ht="25.5">
      <c r="A46" s="45" t="s">
        <v>735</v>
      </c>
      <c r="B46" s="44" t="s">
        <v>391</v>
      </c>
      <c r="C46" s="46">
        <v>35343801.200000003</v>
      </c>
      <c r="D46" s="46">
        <v>7490297.8499999996</v>
      </c>
      <c r="E46" s="40">
        <f t="shared" si="0"/>
        <v>21.192677628573804</v>
      </c>
    </row>
    <row r="47" spans="1:5" s="33" customFormat="1">
      <c r="A47" s="153" t="s">
        <v>343</v>
      </c>
      <c r="B47" s="154"/>
      <c r="C47" s="47">
        <v>855375089.54999995</v>
      </c>
      <c r="D47" s="47">
        <v>396675938.45999998</v>
      </c>
      <c r="E47" s="48">
        <f t="shared" si="0"/>
        <v>46.374502052507196</v>
      </c>
    </row>
  </sheetData>
  <mergeCells count="11">
    <mergeCell ref="A47:B47"/>
    <mergeCell ref="C1:E1"/>
    <mergeCell ref="C2:E2"/>
    <mergeCell ref="C3:E3"/>
    <mergeCell ref="C4:E4"/>
    <mergeCell ref="A5:E5"/>
    <mergeCell ref="A6:C6"/>
    <mergeCell ref="D7:E7"/>
    <mergeCell ref="A7:A8"/>
    <mergeCell ref="B7:B8"/>
    <mergeCell ref="C7:C8"/>
  </mergeCells>
  <pageMargins left="0.78740157480314965" right="0.39370078740157483" top="0.39370078740157483" bottom="0.39370078740157483" header="0.31496062992125984" footer="0.31496062992125984"/>
  <pageSetup paperSize="9" scale="81" firstPageNumber="23" fitToHeight="0"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доходы прил 1</vt:lpstr>
      <vt:lpstr>расх прил 2</vt:lpstr>
      <vt:lpstr>вед прил 3</vt:lpstr>
      <vt:lpstr>источ прил 4</vt:lpstr>
      <vt:lpstr>мун прогр прил 5</vt:lpstr>
      <vt:lpstr>'вед прил 3'!Заголовки_для_печати</vt:lpstr>
      <vt:lpstr>'доходы прил 1'!Заголовки_для_печати</vt:lpstr>
      <vt:lpstr>'мун прогр прил 5'!Заголовки_для_печати</vt:lpstr>
      <vt:lpstr>'расх прил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2023-07-24T10:54:58Z</cp:lastPrinted>
  <dcterms:created xsi:type="dcterms:W3CDTF">2015-11-24T11:08:12Z</dcterms:created>
  <dcterms:modified xsi:type="dcterms:W3CDTF">2023-07-31T04:05:02Z</dcterms:modified>
</cp:coreProperties>
</file>